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4795" windowHeight="12270" activeTab="0"/>
  </bookViews>
  <sheets>
    <sheet name="table 36" sheetId="1" r:id="rId1"/>
  </sheets>
  <definedNames/>
  <calcPr fullCalcOnLoad="1"/>
</workbook>
</file>

<file path=xl/sharedStrings.xml><?xml version="1.0" encoding="utf-8"?>
<sst xmlns="http://schemas.openxmlformats.org/spreadsheetml/2006/main" count="46" uniqueCount="12">
  <si>
    <t>Year</t>
  </si>
  <si>
    <t xml:space="preserve">Table 36.  </t>
  </si>
  <si>
    <t>ALIENS REMOVED OR RETURNED: FISCAL YEARS 1892 TO 2008</t>
  </si>
  <si>
    <r>
      <t xml:space="preserve">Removals </t>
    </r>
    <r>
      <rPr>
        <vertAlign val="superscript"/>
        <sz val="10"/>
        <rFont val="Arial"/>
        <family val="2"/>
      </rPr>
      <t>1</t>
    </r>
  </si>
  <si>
    <r>
      <t xml:space="preserve">Returns </t>
    </r>
    <r>
      <rPr>
        <vertAlign val="superscript"/>
        <sz val="10"/>
        <rFont val="Arial"/>
        <family val="2"/>
      </rPr>
      <t>2</t>
    </r>
  </si>
  <si>
    <t>NA</t>
  </si>
  <si>
    <r>
      <t>1976</t>
    </r>
    <r>
      <rPr>
        <vertAlign val="superscript"/>
        <sz val="10"/>
        <rFont val="Arial"/>
        <family val="2"/>
      </rPr>
      <t xml:space="preserve"> 3</t>
    </r>
  </si>
  <si>
    <t>NA Not available.</t>
  </si>
  <si>
    <r>
      <t>3</t>
    </r>
    <r>
      <rPr>
        <sz val="8"/>
        <rFont val="Arial"/>
        <family val="2"/>
      </rPr>
      <t xml:space="preserve"> Includes the 15 months from July 1, 1975 to September 30, 1976 because the end date of fiscal years was changed from June 30 to September 30.</t>
    </r>
  </si>
  <si>
    <r>
      <t>1</t>
    </r>
    <r>
      <rPr>
        <sz val="8"/>
        <rFont val="Arial"/>
        <family val="2"/>
      </rPr>
      <t xml:space="preserve">  Removals are the compulsory and confirmed movement of an inadmissible or deportable alien out of the United States based on an order of removal. An alien who is removed has administrative or criminal consequences placed on subsequent reentry owing to the fact of the removal.</t>
    </r>
  </si>
  <si>
    <r>
      <t xml:space="preserve">2 </t>
    </r>
    <r>
      <rPr>
        <sz val="8"/>
        <rFont val="Arial"/>
        <family val="2"/>
      </rPr>
      <t xml:space="preserve"> Returns are the confirmed movement of an inadmissible or deportable alien out of the United States not based on an order of removal. Most of the voluntary returns are of Mexican nationals who have been apprehended by the U.S. Border Patrol and are returned to Mexico.</t>
    </r>
  </si>
  <si>
    <t>Source: U.S. Department of Homeland Security. Enforce Alien Removal Module (EARM), February 2009, Enforcement Case Tracking System (ENFORCE), December 2008.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</si>
</sst>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_(* #,##0.000_);_(* \(#,##0.000\);_(* &quot;-&quot;??_);_(@_)"/>
    <numFmt numFmtId="173" formatCode="_(* #,##0.0_);_(* \(#,##0.0\);_(* &quot;-&quot;??_);_(@_)"/>
    <numFmt numFmtId="174" formatCode="_(* #,##0_);_(* \(#,##0\);_(* &quot;-&quot;??_);_(@_)"/>
    <numFmt numFmtId="175" formatCode="_(* #,##0.0000_);_(* \(#,##0.0000\);_(* &quot;-&quot;??_);_(@_)"/>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9">
    <font>
      <sz val="10"/>
      <name val="Arial"/>
      <family val="0"/>
    </font>
    <font>
      <b/>
      <sz val="10"/>
      <name val="Arial"/>
      <family val="2"/>
    </font>
    <font>
      <vertAlign val="superscript"/>
      <sz val="10"/>
      <name val="Arial"/>
      <family val="2"/>
    </font>
    <font>
      <sz val="8"/>
      <name val="Arial"/>
      <family val="2"/>
    </font>
    <font>
      <vertAlign val="superscript"/>
      <sz val="8"/>
      <name val="Arial"/>
      <family val="2"/>
    </font>
    <font>
      <u val="single"/>
      <sz val="10"/>
      <color indexed="36"/>
      <name val="Arial"/>
      <family val="0"/>
    </font>
    <font>
      <u val="single"/>
      <sz val="10"/>
      <color indexed="12"/>
      <name val="Arial"/>
      <family val="0"/>
    </font>
    <font>
      <sz val="8"/>
      <color indexed="10"/>
      <name val="Arial"/>
      <family val="0"/>
    </font>
    <font>
      <sz val="10"/>
      <color indexed="10"/>
      <name val="Arial"/>
      <family val="0"/>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3" fontId="0" fillId="0" borderId="1" xfId="15" applyNumberFormat="1" applyFont="1" applyBorder="1" applyAlignment="1">
      <alignment horizontal="right"/>
    </xf>
    <xf numFmtId="3" fontId="0" fillId="0" borderId="2" xfId="0" applyNumberFormat="1" applyFont="1" applyBorder="1" applyAlignment="1">
      <alignment/>
    </xf>
    <xf numFmtId="0" fontId="3" fillId="0" borderId="0" xfId="0" applyFont="1" applyAlignment="1">
      <alignment/>
    </xf>
    <xf numFmtId="0" fontId="3" fillId="0" borderId="0" xfId="0" applyFont="1" applyBorder="1" applyAlignment="1">
      <alignment/>
    </xf>
    <xf numFmtId="0" fontId="1" fillId="0" borderId="0" xfId="0" applyFont="1" applyAlignment="1">
      <alignment/>
    </xf>
    <xf numFmtId="0" fontId="0" fillId="0" borderId="3" xfId="0" applyFont="1" applyBorder="1" applyAlignment="1">
      <alignment horizontal="left"/>
    </xf>
    <xf numFmtId="3" fontId="0" fillId="0" borderId="1" xfId="0" applyNumberFormat="1" applyBorder="1" applyAlignment="1">
      <alignment/>
    </xf>
    <xf numFmtId="3" fontId="0" fillId="0" borderId="2" xfId="0" applyNumberFormat="1" applyBorder="1" applyAlignment="1">
      <alignment/>
    </xf>
    <xf numFmtId="0" fontId="0" fillId="0" borderId="0" xfId="0" applyBorder="1" applyAlignment="1">
      <alignment/>
    </xf>
    <xf numFmtId="0" fontId="1" fillId="0" borderId="0" xfId="0" applyFont="1" applyAlignment="1" quotePrefix="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center"/>
    </xf>
    <xf numFmtId="0" fontId="0" fillId="0" borderId="4" xfId="0" applyFont="1" applyBorder="1" applyAlignment="1">
      <alignment horizontal="left"/>
    </xf>
    <xf numFmtId="0" fontId="0" fillId="0" borderId="5" xfId="0" applyFont="1" applyBorder="1" applyAlignment="1">
      <alignment horizontal="right"/>
    </xf>
    <xf numFmtId="0" fontId="0" fillId="0" borderId="6" xfId="0" applyFont="1" applyBorder="1" applyAlignment="1">
      <alignment horizontal="right"/>
    </xf>
    <xf numFmtId="0" fontId="0" fillId="0" borderId="0" xfId="0" applyFont="1" applyBorder="1" applyAlignment="1">
      <alignment horizontal="left"/>
    </xf>
    <xf numFmtId="3" fontId="0" fillId="0" borderId="2" xfId="0" applyNumberFormat="1" applyFont="1" applyBorder="1" applyAlignment="1">
      <alignment/>
    </xf>
    <xf numFmtId="3" fontId="0" fillId="0" borderId="7" xfId="15" applyNumberFormat="1" applyFont="1" applyBorder="1" applyAlignment="1">
      <alignment horizontal="right"/>
    </xf>
    <xf numFmtId="3" fontId="0" fillId="0" borderId="1" xfId="15" applyNumberFormat="1" applyFont="1" applyBorder="1" applyAlignment="1">
      <alignment horizontal="right"/>
    </xf>
    <xf numFmtId="0" fontId="1" fillId="0" borderId="0" xfId="0" applyFont="1" applyBorder="1" applyAlignment="1">
      <alignment/>
    </xf>
    <xf numFmtId="3" fontId="0" fillId="0" borderId="2" xfId="0" applyNumberFormat="1" applyFont="1" applyBorder="1" applyAlignment="1">
      <alignment horizontal="right"/>
    </xf>
    <xf numFmtId="3" fontId="0" fillId="0" borderId="1" xfId="0" applyNumberFormat="1"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Font="1" applyAlignment="1">
      <alignment/>
    </xf>
    <xf numFmtId="0" fontId="0" fillId="0" borderId="0" xfId="0" applyFont="1" applyBorder="1" applyAlignment="1">
      <alignment/>
    </xf>
    <xf numFmtId="3" fontId="0" fillId="0" borderId="1" xfId="15" applyNumberFormat="1" applyFont="1" applyBorder="1" applyAlignment="1">
      <alignment/>
    </xf>
    <xf numFmtId="3" fontId="0" fillId="0" borderId="0" xfId="0" applyNumberFormat="1" applyAlignment="1">
      <alignment/>
    </xf>
    <xf numFmtId="0" fontId="0" fillId="0" borderId="0" xfId="0" applyFont="1" applyAlignment="1">
      <alignment/>
    </xf>
    <xf numFmtId="3" fontId="0" fillId="0" borderId="1" xfId="15" applyNumberFormat="1" applyFont="1" applyBorder="1" applyAlignment="1">
      <alignment/>
    </xf>
    <xf numFmtId="3" fontId="0" fillId="0" borderId="1" xfId="0" applyNumberFormat="1" applyFill="1" applyBorder="1" applyAlignment="1">
      <alignment/>
    </xf>
    <xf numFmtId="0" fontId="0" fillId="0" borderId="0" xfId="0" applyBorder="1" applyAlignment="1" quotePrefix="1">
      <alignment wrapText="1"/>
    </xf>
    <xf numFmtId="0" fontId="0" fillId="0" borderId="1" xfId="0" applyFont="1" applyBorder="1" applyAlignment="1">
      <alignment horizontal="left"/>
    </xf>
    <xf numFmtId="0" fontId="0" fillId="0" borderId="8" xfId="0" applyFont="1" applyBorder="1" applyAlignment="1">
      <alignment horizontal="left"/>
    </xf>
    <xf numFmtId="3" fontId="0" fillId="0" borderId="8" xfId="0" applyNumberForma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3" fillId="0" borderId="0" xfId="0" applyFont="1" applyBorder="1" applyAlignment="1">
      <alignment horizontal="left"/>
    </xf>
    <xf numFmtId="174" fontId="3" fillId="0" borderId="0" xfId="15" applyNumberFormat="1" applyFont="1" applyBorder="1" applyAlignment="1">
      <alignment/>
    </xf>
    <xf numFmtId="0" fontId="7" fillId="0" borderId="0" xfId="0" applyFont="1" applyAlignment="1">
      <alignment/>
    </xf>
    <xf numFmtId="0" fontId="7" fillId="0" borderId="0" xfId="0" applyFont="1" applyAlignment="1">
      <alignment horizontal="left"/>
    </xf>
    <xf numFmtId="0" fontId="3" fillId="0" borderId="0" xfId="0" applyFont="1" applyAlignment="1">
      <alignment/>
    </xf>
    <xf numFmtId="0" fontId="8" fillId="0" borderId="0" xfId="0" applyFont="1" applyAlignment="1">
      <alignment horizontal="left"/>
    </xf>
    <xf numFmtId="0" fontId="8" fillId="0" borderId="0" xfId="0" applyFont="1" applyAlignment="1">
      <alignment/>
    </xf>
    <xf numFmtId="0" fontId="0" fillId="0" borderId="0" xfId="0" applyFont="1" applyAlignment="1">
      <alignment horizontal="left"/>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8"/>
  <sheetViews>
    <sheetView tabSelected="1" workbookViewId="0" topLeftCell="A1">
      <selection activeCell="B2" sqref="B2"/>
    </sheetView>
  </sheetViews>
  <sheetFormatPr defaultColWidth="9.140625" defaultRowHeight="12.75"/>
  <cols>
    <col min="1" max="1" width="11.57421875" style="29" customWidth="1"/>
    <col min="2" max="3" width="19.7109375" style="49" customWidth="1"/>
    <col min="4" max="4" width="10.421875" style="29" customWidth="1"/>
    <col min="5" max="5" width="10.421875" style="0" customWidth="1"/>
    <col min="6" max="6" width="11.421875" style="0" customWidth="1"/>
    <col min="7" max="7" width="11.421875" style="29" customWidth="1"/>
    <col min="8" max="8" width="11.7109375" style="29" customWidth="1"/>
    <col min="9" max="16384" width="9.140625" style="29" customWidth="1"/>
  </cols>
  <sheetData>
    <row r="1" spans="1:3" s="5" customFormat="1" ht="12.75" customHeight="1">
      <c r="A1" s="10" t="s">
        <v>1</v>
      </c>
      <c r="B1" s="11"/>
      <c r="C1" s="11"/>
    </row>
    <row r="2" spans="1:8" s="5" customFormat="1" ht="12" customHeight="1">
      <c r="A2" s="12" t="s">
        <v>2</v>
      </c>
      <c r="B2" s="13"/>
      <c r="C2" s="13"/>
      <c r="D2" s="14"/>
      <c r="G2" s="15"/>
      <c r="H2" s="16"/>
    </row>
    <row r="3" spans="1:8" s="5" customFormat="1" ht="12" customHeight="1">
      <c r="A3" s="15"/>
      <c r="B3" s="13"/>
      <c r="C3" s="13"/>
      <c r="D3" s="14"/>
      <c r="G3" s="15"/>
      <c r="H3" s="16"/>
    </row>
    <row r="4" spans="1:8" s="5" customFormat="1" ht="14.25">
      <c r="A4" s="17" t="s">
        <v>0</v>
      </c>
      <c r="B4" s="18" t="s">
        <v>3</v>
      </c>
      <c r="C4" s="19" t="s">
        <v>4</v>
      </c>
      <c r="D4"/>
      <c r="E4"/>
      <c r="F4"/>
      <c r="G4"/>
      <c r="H4"/>
    </row>
    <row r="5" spans="1:8" s="5" customFormat="1" ht="12.75">
      <c r="A5" s="20">
        <v>1892</v>
      </c>
      <c r="B5" s="21">
        <f>2164+637</f>
        <v>2801</v>
      </c>
      <c r="C5" s="22" t="s">
        <v>5</v>
      </c>
      <c r="D5"/>
      <c r="E5"/>
      <c r="F5"/>
      <c r="G5"/>
      <c r="H5"/>
    </row>
    <row r="6" spans="1:8" s="5" customFormat="1" ht="12.75">
      <c r="A6" s="20">
        <v>1893</v>
      </c>
      <c r="B6" s="21">
        <f>1053+577</f>
        <v>1630</v>
      </c>
      <c r="C6" s="23" t="s">
        <v>5</v>
      </c>
      <c r="D6"/>
      <c r="E6"/>
      <c r="F6"/>
      <c r="G6"/>
      <c r="H6"/>
    </row>
    <row r="7" spans="1:8" s="5" customFormat="1" ht="12.75">
      <c r="A7" s="20">
        <v>1894</v>
      </c>
      <c r="B7" s="21">
        <f>1389+417</f>
        <v>1806</v>
      </c>
      <c r="C7" s="23" t="s">
        <v>5</v>
      </c>
      <c r="D7"/>
      <c r="E7"/>
      <c r="F7"/>
      <c r="G7"/>
      <c r="H7"/>
    </row>
    <row r="8" spans="1:8" s="5" customFormat="1" ht="12.75">
      <c r="A8" s="20">
        <v>1895</v>
      </c>
      <c r="B8" s="21">
        <f>2419+177</f>
        <v>2596</v>
      </c>
      <c r="C8" s="23" t="s">
        <v>5</v>
      </c>
      <c r="D8"/>
      <c r="E8"/>
      <c r="F8"/>
      <c r="G8"/>
      <c r="H8"/>
    </row>
    <row r="9" spans="1:8" s="5" customFormat="1" ht="12.75">
      <c r="A9" s="20">
        <v>1896</v>
      </c>
      <c r="B9" s="21">
        <f>2799+238</f>
        <v>3037</v>
      </c>
      <c r="C9" s="23" t="s">
        <v>5</v>
      </c>
      <c r="D9"/>
      <c r="E9"/>
      <c r="F9"/>
      <c r="G9"/>
      <c r="H9"/>
    </row>
    <row r="10" spans="1:8" s="5" customFormat="1" ht="12.75">
      <c r="A10" s="20">
        <v>1897</v>
      </c>
      <c r="B10" s="21">
        <f>1617+263</f>
        <v>1880</v>
      </c>
      <c r="C10" s="23" t="s">
        <v>5</v>
      </c>
      <c r="D10"/>
      <c r="E10"/>
      <c r="F10"/>
      <c r="G10"/>
      <c r="H10"/>
    </row>
    <row r="11" spans="1:8" s="5" customFormat="1" ht="12.75">
      <c r="A11" s="20">
        <v>1898</v>
      </c>
      <c r="B11" s="21">
        <f>3030+199</f>
        <v>3229</v>
      </c>
      <c r="C11" s="23" t="s">
        <v>5</v>
      </c>
      <c r="D11"/>
      <c r="E11"/>
      <c r="F11"/>
      <c r="G11"/>
      <c r="H11"/>
    </row>
    <row r="12" spans="1:8" s="5" customFormat="1" ht="12.75">
      <c r="A12" s="20">
        <v>1899</v>
      </c>
      <c r="B12" s="21">
        <f>3789+263</f>
        <v>4052</v>
      </c>
      <c r="C12" s="23" t="s">
        <v>5</v>
      </c>
      <c r="D12"/>
      <c r="E12"/>
      <c r="F12"/>
      <c r="G12"/>
      <c r="H12"/>
    </row>
    <row r="13" spans="1:8" s="5" customFormat="1" ht="12.75">
      <c r="A13" s="20">
        <v>1900</v>
      </c>
      <c r="B13" s="21">
        <f>4246+356</f>
        <v>4602</v>
      </c>
      <c r="C13" s="23" t="s">
        <v>5</v>
      </c>
      <c r="D13"/>
      <c r="E13"/>
      <c r="F13"/>
      <c r="G13"/>
      <c r="H13"/>
    </row>
    <row r="14" spans="1:8" s="5" customFormat="1" ht="12.75">
      <c r="A14" s="20">
        <v>1901</v>
      </c>
      <c r="B14" s="21">
        <f>3516+363</f>
        <v>3879</v>
      </c>
      <c r="C14" s="23" t="s">
        <v>5</v>
      </c>
      <c r="D14"/>
      <c r="E14"/>
      <c r="F14"/>
      <c r="G14"/>
      <c r="H14"/>
    </row>
    <row r="15" spans="1:8" s="5" customFormat="1" ht="12.75">
      <c r="A15" s="20">
        <v>1902</v>
      </c>
      <c r="B15" s="21">
        <f>4974+465</f>
        <v>5439</v>
      </c>
      <c r="C15" s="23" t="s">
        <v>5</v>
      </c>
      <c r="D15"/>
      <c r="E15"/>
      <c r="F15"/>
      <c r="G15"/>
      <c r="H15"/>
    </row>
    <row r="16" spans="1:6" s="5" customFormat="1" ht="12.75">
      <c r="A16" s="20">
        <v>1903</v>
      </c>
      <c r="B16" s="21">
        <f>8769+547</f>
        <v>9316</v>
      </c>
      <c r="C16" s="23" t="s">
        <v>5</v>
      </c>
      <c r="F16" s="24"/>
    </row>
    <row r="17" spans="1:6" s="5" customFormat="1" ht="12.75">
      <c r="A17" s="20">
        <v>1904</v>
      </c>
      <c r="B17" s="21">
        <f>7994+779</f>
        <v>8773</v>
      </c>
      <c r="C17" s="23" t="s">
        <v>5</v>
      </c>
      <c r="F17" s="24"/>
    </row>
    <row r="18" spans="1:6" s="5" customFormat="1" ht="12.75">
      <c r="A18" s="20">
        <v>1905</v>
      </c>
      <c r="B18" s="21">
        <f>11879+845</f>
        <v>12724</v>
      </c>
      <c r="C18" s="23" t="s">
        <v>5</v>
      </c>
      <c r="F18" s="24"/>
    </row>
    <row r="19" spans="1:6" s="5" customFormat="1" ht="12.75">
      <c r="A19" s="20">
        <v>1906</v>
      </c>
      <c r="B19" s="21">
        <f>12432+676</f>
        <v>13108</v>
      </c>
      <c r="C19" s="23" t="s">
        <v>5</v>
      </c>
      <c r="F19" s="24"/>
    </row>
    <row r="20" spans="1:6" s="5" customFormat="1" ht="12.75">
      <c r="A20" s="20">
        <v>1907</v>
      </c>
      <c r="B20" s="21">
        <f>13064+995</f>
        <v>14059</v>
      </c>
      <c r="C20" s="23" t="s">
        <v>5</v>
      </c>
      <c r="F20" s="24"/>
    </row>
    <row r="21" spans="1:6" s="5" customFormat="1" ht="12.75">
      <c r="A21" s="20">
        <v>1908</v>
      </c>
      <c r="B21" s="21">
        <f>10902+2069</f>
        <v>12971</v>
      </c>
      <c r="C21" s="23" t="s">
        <v>5</v>
      </c>
      <c r="F21" s="24"/>
    </row>
    <row r="22" spans="1:6" s="5" customFormat="1" ht="12.75">
      <c r="A22" s="20">
        <v>1909</v>
      </c>
      <c r="B22" s="21">
        <f>10411+2124</f>
        <v>12535</v>
      </c>
      <c r="C22" s="23" t="s">
        <v>5</v>
      </c>
      <c r="F22" s="24"/>
    </row>
    <row r="23" spans="1:6" s="5" customFormat="1" ht="12.75">
      <c r="A23" s="20">
        <v>1910</v>
      </c>
      <c r="B23" s="21">
        <f>24270+2695</f>
        <v>26965</v>
      </c>
      <c r="C23" s="23" t="s">
        <v>5</v>
      </c>
      <c r="F23" s="24"/>
    </row>
    <row r="24" spans="1:6" s="5" customFormat="1" ht="12.75">
      <c r="A24" s="20">
        <v>1911</v>
      </c>
      <c r="B24" s="2">
        <f>22349+2788</f>
        <v>25137</v>
      </c>
      <c r="C24" s="23" t="s">
        <v>5</v>
      </c>
      <c r="F24" s="24"/>
    </row>
    <row r="25" spans="1:6" s="5" customFormat="1" ht="12.75">
      <c r="A25" s="20">
        <v>1912</v>
      </c>
      <c r="B25" s="2">
        <f>16057+2456</f>
        <v>18513</v>
      </c>
      <c r="C25" s="23" t="s">
        <v>5</v>
      </c>
      <c r="F25" s="24"/>
    </row>
    <row r="26" spans="1:6" s="5" customFormat="1" ht="12.75">
      <c r="A26" s="20">
        <v>1913</v>
      </c>
      <c r="B26" s="2">
        <f>19938+3461</f>
        <v>23399</v>
      </c>
      <c r="C26" s="23" t="s">
        <v>5</v>
      </c>
      <c r="F26" s="24"/>
    </row>
    <row r="27" spans="1:6" s="5" customFormat="1" ht="12.75">
      <c r="A27" s="20">
        <v>1914</v>
      </c>
      <c r="B27" s="2">
        <f>33041+4610</f>
        <v>37651</v>
      </c>
      <c r="C27" s="23" t="s">
        <v>5</v>
      </c>
      <c r="F27" s="24"/>
    </row>
    <row r="28" spans="1:6" s="5" customFormat="1" ht="12.75">
      <c r="A28" s="20">
        <v>1915</v>
      </c>
      <c r="B28" s="2">
        <f>24111+2564</f>
        <v>26675</v>
      </c>
      <c r="C28" s="23" t="s">
        <v>5</v>
      </c>
      <c r="F28" s="24"/>
    </row>
    <row r="29" spans="1:6" s="5" customFormat="1" ht="12.75">
      <c r="A29" s="20">
        <v>1916</v>
      </c>
      <c r="B29" s="2">
        <f>18867+2781</f>
        <v>21648</v>
      </c>
      <c r="C29" s="23" t="s">
        <v>5</v>
      </c>
      <c r="F29" s="24"/>
    </row>
    <row r="30" spans="1:6" s="5" customFormat="1" ht="12.75">
      <c r="A30" s="20">
        <v>1917</v>
      </c>
      <c r="B30" s="2">
        <f>16028+1853</f>
        <v>17881</v>
      </c>
      <c r="C30" s="23" t="s">
        <v>5</v>
      </c>
      <c r="F30" s="24"/>
    </row>
    <row r="31" spans="1:6" s="5" customFormat="1" ht="12.75">
      <c r="A31" s="20">
        <v>1918</v>
      </c>
      <c r="B31" s="2">
        <f>7297+1569</f>
        <v>8866</v>
      </c>
      <c r="C31" s="23" t="s">
        <v>5</v>
      </c>
      <c r="F31" s="24"/>
    </row>
    <row r="32" spans="1:6" s="5" customFormat="1" ht="12.75">
      <c r="A32" s="20">
        <v>1919</v>
      </c>
      <c r="B32" s="2">
        <f>8626+3068</f>
        <v>11694</v>
      </c>
      <c r="C32" s="23" t="s">
        <v>5</v>
      </c>
      <c r="F32" s="24"/>
    </row>
    <row r="33" spans="1:6" s="5" customFormat="1" ht="12.75">
      <c r="A33" s="20">
        <v>1920</v>
      </c>
      <c r="B33" s="25">
        <f>11795+2762</f>
        <v>14557</v>
      </c>
      <c r="C33" s="23" t="s">
        <v>5</v>
      </c>
      <c r="F33" s="24"/>
    </row>
    <row r="34" spans="1:6" s="5" customFormat="1" ht="12.75">
      <c r="A34" s="20">
        <v>1921</v>
      </c>
      <c r="B34" s="21">
        <f>13779+4517</f>
        <v>18296</v>
      </c>
      <c r="C34" s="23" t="s">
        <v>5</v>
      </c>
      <c r="F34" s="24"/>
    </row>
    <row r="35" spans="1:6" s="5" customFormat="1" ht="12.75">
      <c r="A35" s="20">
        <v>1922</v>
      </c>
      <c r="B35" s="21">
        <f>13731+4345</f>
        <v>18076</v>
      </c>
      <c r="C35" s="23" t="s">
        <v>5</v>
      </c>
      <c r="F35" s="24"/>
    </row>
    <row r="36" spans="1:6" s="5" customFormat="1" ht="12.75">
      <c r="A36" s="20">
        <v>1923</v>
      </c>
      <c r="B36" s="25">
        <f>20619+3661</f>
        <v>24280</v>
      </c>
      <c r="C36" s="23" t="s">
        <v>5</v>
      </c>
      <c r="F36" s="24"/>
    </row>
    <row r="37" spans="1:6" s="5" customFormat="1" ht="12.75">
      <c r="A37" s="20">
        <v>1924</v>
      </c>
      <c r="B37" s="21">
        <f>6409+30284</f>
        <v>36693</v>
      </c>
      <c r="C37" s="23" t="s">
        <v>5</v>
      </c>
      <c r="F37" s="24"/>
    </row>
    <row r="38" spans="1:6" s="5" customFormat="1" ht="12.75">
      <c r="A38" s="20">
        <v>1925</v>
      </c>
      <c r="B38" s="21">
        <f>25390+9495</f>
        <v>34885</v>
      </c>
      <c r="C38" s="23" t="s">
        <v>5</v>
      </c>
      <c r="F38" s="24"/>
    </row>
    <row r="39" spans="1:6" s="5" customFormat="1" ht="12.75">
      <c r="A39" s="20">
        <v>1926</v>
      </c>
      <c r="B39" s="21">
        <f>20550+10904</f>
        <v>31454</v>
      </c>
      <c r="C39" s="23" t="s">
        <v>5</v>
      </c>
      <c r="F39" s="24"/>
    </row>
    <row r="40" spans="1:6" s="5" customFormat="1" ht="12.75">
      <c r="A40" s="20">
        <v>1927</v>
      </c>
      <c r="B40" s="21">
        <f>19755+11662</f>
        <v>31417</v>
      </c>
      <c r="C40" s="23">
        <v>15012</v>
      </c>
      <c r="F40" s="24"/>
    </row>
    <row r="41" spans="1:6" s="5" customFormat="1" ht="12.75">
      <c r="A41" s="20">
        <v>1928</v>
      </c>
      <c r="B41" s="21">
        <f>18839+11625</f>
        <v>30464</v>
      </c>
      <c r="C41" s="23">
        <v>19946</v>
      </c>
      <c r="F41" s="24"/>
    </row>
    <row r="42" spans="1:6" s="5" customFormat="1" ht="12.75">
      <c r="A42" s="20">
        <v>1929</v>
      </c>
      <c r="B42" s="21">
        <f>18127+12908</f>
        <v>31035</v>
      </c>
      <c r="C42" s="23">
        <v>25888</v>
      </c>
      <c r="F42" s="24"/>
    </row>
    <row r="43" spans="1:6" s="5" customFormat="1" ht="12.75">
      <c r="A43" s="20">
        <v>1930</v>
      </c>
      <c r="B43" s="21">
        <f>8233+16631</f>
        <v>24864</v>
      </c>
      <c r="C43" s="23">
        <v>11387</v>
      </c>
      <c r="F43" s="24"/>
    </row>
    <row r="44" spans="1:6" s="5" customFormat="1" ht="12.75">
      <c r="A44" s="20">
        <v>1931</v>
      </c>
      <c r="B44" s="21">
        <f>18142+9744</f>
        <v>27886</v>
      </c>
      <c r="C44" s="23">
        <v>11719</v>
      </c>
      <c r="F44" s="24"/>
    </row>
    <row r="45" spans="1:6" s="5" customFormat="1" ht="12.75">
      <c r="A45" s="20">
        <v>1932</v>
      </c>
      <c r="B45" s="25">
        <f>7064+19426</f>
        <v>26490</v>
      </c>
      <c r="C45" s="26">
        <v>10775</v>
      </c>
      <c r="F45" s="24"/>
    </row>
    <row r="46" spans="1:6" s="5" customFormat="1" ht="12.75">
      <c r="A46" s="20">
        <v>1933</v>
      </c>
      <c r="B46" s="26">
        <f>19865+5527</f>
        <v>25392</v>
      </c>
      <c r="C46" s="23">
        <v>10347</v>
      </c>
      <c r="F46" s="24"/>
    </row>
    <row r="47" spans="1:6" s="5" customFormat="1" ht="12.75">
      <c r="A47" s="20">
        <v>1934</v>
      </c>
      <c r="B47" s="26">
        <f>8879+5384</f>
        <v>14263</v>
      </c>
      <c r="C47" s="23">
        <v>8010</v>
      </c>
      <c r="F47" s="24"/>
    </row>
    <row r="48" spans="1:6" s="5" customFormat="1" ht="12.75">
      <c r="A48" s="20">
        <v>1935</v>
      </c>
      <c r="B48" s="26">
        <f>8319+5558</f>
        <v>13877</v>
      </c>
      <c r="C48" s="23">
        <v>7978</v>
      </c>
      <c r="F48" s="24"/>
    </row>
    <row r="49" spans="1:6" s="5" customFormat="1" ht="12.75">
      <c r="A49" s="20">
        <v>1936</v>
      </c>
      <c r="B49" s="26">
        <f>9195+7000</f>
        <v>16195</v>
      </c>
      <c r="C49" s="23">
        <v>8251</v>
      </c>
      <c r="F49" s="24"/>
    </row>
    <row r="50" spans="1:6" s="5" customFormat="1" ht="12.75">
      <c r="A50" s="20">
        <v>1937</v>
      </c>
      <c r="B50" s="26">
        <f>8829+8076</f>
        <v>16905</v>
      </c>
      <c r="C50" s="27">
        <v>8788</v>
      </c>
      <c r="F50" s="24"/>
    </row>
    <row r="51" spans="1:6" s="5" customFormat="1" ht="12.75">
      <c r="A51" s="20">
        <v>1938</v>
      </c>
      <c r="B51" s="26">
        <f>8066+9275</f>
        <v>17341</v>
      </c>
      <c r="C51" s="23">
        <v>9278</v>
      </c>
      <c r="F51" s="24"/>
    </row>
    <row r="52" spans="1:6" s="5" customFormat="1" ht="12.75">
      <c r="A52" s="20">
        <v>1939</v>
      </c>
      <c r="B52" s="26">
        <f>6498+8202</f>
        <v>14700</v>
      </c>
      <c r="C52" s="23">
        <v>9590</v>
      </c>
      <c r="F52" s="24"/>
    </row>
    <row r="53" spans="1:6" s="5" customFormat="1" ht="12.75">
      <c r="A53" s="20">
        <v>1940</v>
      </c>
      <c r="B53" s="26">
        <f>5300+6954</f>
        <v>12254</v>
      </c>
      <c r="C53" s="23">
        <v>8594</v>
      </c>
      <c r="F53" s="24"/>
    </row>
    <row r="54" spans="1:6" s="5" customFormat="1" ht="12.75">
      <c r="A54" s="20">
        <v>1941</v>
      </c>
      <c r="B54" s="28">
        <f>4407+2929</f>
        <v>7336</v>
      </c>
      <c r="C54" s="1">
        <v>6531</v>
      </c>
      <c r="F54" s="24"/>
    </row>
    <row r="55" spans="1:6" s="5" customFormat="1" ht="12.75">
      <c r="A55" s="20">
        <v>1942</v>
      </c>
      <c r="B55" s="28">
        <f>3709+1833</f>
        <v>5542</v>
      </c>
      <c r="C55" s="1">
        <v>6904</v>
      </c>
      <c r="F55" s="24"/>
    </row>
    <row r="56" spans="1:6" s="5" customFormat="1" ht="12.75">
      <c r="A56" s="20">
        <v>1943</v>
      </c>
      <c r="B56" s="28">
        <f>4207+1495</f>
        <v>5702</v>
      </c>
      <c r="C56" s="1">
        <v>11947</v>
      </c>
      <c r="F56" s="24"/>
    </row>
    <row r="57" spans="1:6" s="5" customFormat="1" ht="12.75">
      <c r="A57" s="20">
        <v>1944</v>
      </c>
      <c r="B57" s="28">
        <f>7179+1642</f>
        <v>8821</v>
      </c>
      <c r="C57" s="1">
        <v>32270</v>
      </c>
      <c r="F57" s="24"/>
    </row>
    <row r="58" spans="1:6" s="5" customFormat="1" ht="12.75">
      <c r="A58" s="20">
        <v>1945</v>
      </c>
      <c r="B58" s="28">
        <f>11270+2341</f>
        <v>13611</v>
      </c>
      <c r="C58" s="1">
        <v>69490</v>
      </c>
      <c r="F58" s="24"/>
    </row>
    <row r="59" spans="1:6" s="5" customFormat="1" ht="12.75">
      <c r="A59" s="20">
        <v>1946</v>
      </c>
      <c r="B59" s="28">
        <f>14375+2942</f>
        <v>17317</v>
      </c>
      <c r="C59" s="1">
        <v>101945</v>
      </c>
      <c r="F59" s="24"/>
    </row>
    <row r="60" spans="1:6" s="5" customFormat="1" ht="12.75">
      <c r="A60" s="20">
        <v>1947</v>
      </c>
      <c r="B60" s="28">
        <f>18663+4771</f>
        <v>23434</v>
      </c>
      <c r="C60" s="1">
        <v>195880</v>
      </c>
      <c r="F60" s="24"/>
    </row>
    <row r="61" spans="1:6" s="5" customFormat="1" ht="12.75">
      <c r="A61" s="20">
        <v>1948</v>
      </c>
      <c r="B61" s="28">
        <f>20371+4905</f>
        <v>25276</v>
      </c>
      <c r="C61" s="1">
        <v>197184</v>
      </c>
      <c r="F61" s="24"/>
    </row>
    <row r="62" spans="1:6" s="5" customFormat="1" ht="12.75">
      <c r="A62" s="20">
        <v>1949</v>
      </c>
      <c r="B62" s="28">
        <f>20040+3834</f>
        <v>23874</v>
      </c>
      <c r="C62" s="1">
        <v>276297</v>
      </c>
      <c r="F62" s="24"/>
    </row>
    <row r="63" spans="1:6" s="5" customFormat="1" ht="12.75">
      <c r="A63" s="20">
        <v>1950</v>
      </c>
      <c r="B63" s="28">
        <f>6628+3571</f>
        <v>10199</v>
      </c>
      <c r="C63" s="1">
        <v>572477</v>
      </c>
      <c r="F63" s="24"/>
    </row>
    <row r="64" spans="1:6" s="5" customFormat="1" ht="12.75">
      <c r="A64" s="20">
        <v>1951</v>
      </c>
      <c r="B64" s="28">
        <f>13544+3784</f>
        <v>17328</v>
      </c>
      <c r="C64" s="1">
        <v>673169</v>
      </c>
      <c r="F64" s="24"/>
    </row>
    <row r="65" spans="1:3" s="5" customFormat="1" ht="12" customHeight="1">
      <c r="A65" s="20">
        <v>1952</v>
      </c>
      <c r="B65" s="28">
        <f>20181+2944</f>
        <v>23125</v>
      </c>
      <c r="C65" s="1">
        <v>703778</v>
      </c>
    </row>
    <row r="66" spans="1:6" ht="12" customHeight="1">
      <c r="A66" s="20">
        <v>1953</v>
      </c>
      <c r="B66" s="28">
        <f>19845+3637</f>
        <v>23482</v>
      </c>
      <c r="C66" s="1">
        <v>885391</v>
      </c>
      <c r="E66" s="29"/>
      <c r="F66" s="29"/>
    </row>
    <row r="67" spans="1:6" ht="12" customHeight="1">
      <c r="A67" s="20">
        <v>1954</v>
      </c>
      <c r="B67" s="28">
        <f>26951+3313</f>
        <v>30264</v>
      </c>
      <c r="C67" s="1">
        <v>1074277</v>
      </c>
      <c r="E67" s="29"/>
      <c r="F67" s="29"/>
    </row>
    <row r="68" spans="1:6" ht="12" customHeight="1">
      <c r="A68" s="20">
        <v>1955</v>
      </c>
      <c r="B68" s="28">
        <f>15028+2667</f>
        <v>17695</v>
      </c>
      <c r="C68" s="1">
        <v>232769</v>
      </c>
      <c r="E68" s="29"/>
      <c r="F68" s="29"/>
    </row>
    <row r="69" spans="1:6" ht="12" customHeight="1">
      <c r="A69" s="20">
        <v>1956</v>
      </c>
      <c r="B69" s="28">
        <f>7297+1709</f>
        <v>9006</v>
      </c>
      <c r="C69" s="1">
        <v>80891</v>
      </c>
      <c r="E69" s="29"/>
      <c r="F69" s="29"/>
    </row>
    <row r="70" spans="1:6" ht="12" customHeight="1">
      <c r="A70" s="20">
        <v>1957</v>
      </c>
      <c r="B70" s="28">
        <f>5082+907</f>
        <v>5989</v>
      </c>
      <c r="C70" s="1">
        <v>63379</v>
      </c>
      <c r="E70" s="29"/>
      <c r="F70" s="29"/>
    </row>
    <row r="71" spans="1:6" ht="12" customHeight="1">
      <c r="A71" s="20">
        <v>1958</v>
      </c>
      <c r="B71" s="28">
        <f>7142+733</f>
        <v>7875</v>
      </c>
      <c r="C71" s="1">
        <v>60600</v>
      </c>
      <c r="E71" s="29"/>
      <c r="F71" s="29"/>
    </row>
    <row r="72" spans="1:6" ht="12" customHeight="1">
      <c r="A72" s="20">
        <v>1959</v>
      </c>
      <c r="B72" s="28">
        <f>7988+480</f>
        <v>8468</v>
      </c>
      <c r="C72" s="1">
        <v>56610</v>
      </c>
      <c r="E72" s="29"/>
      <c r="F72" s="29"/>
    </row>
    <row r="73" spans="1:6" ht="12" customHeight="1">
      <c r="A73" s="20">
        <v>1960</v>
      </c>
      <c r="B73" s="28">
        <f>6829+411</f>
        <v>7240</v>
      </c>
      <c r="C73" s="1">
        <v>52796</v>
      </c>
      <c r="D73"/>
      <c r="F73" s="30"/>
    </row>
    <row r="74" spans="1:6" ht="12" customHeight="1">
      <c r="A74" s="20">
        <v>1961</v>
      </c>
      <c r="B74" s="26">
        <v>8181</v>
      </c>
      <c r="C74" s="31">
        <v>52383</v>
      </c>
      <c r="D74"/>
      <c r="F74" s="30"/>
    </row>
    <row r="75" spans="1:6" ht="12" customHeight="1">
      <c r="A75" s="20">
        <v>1962</v>
      </c>
      <c r="B75" s="26">
        <v>8025</v>
      </c>
      <c r="C75" s="31">
        <v>54164</v>
      </c>
      <c r="D75"/>
      <c r="F75" s="30"/>
    </row>
    <row r="76" spans="1:6" ht="12" customHeight="1">
      <c r="A76" s="20">
        <v>1963</v>
      </c>
      <c r="B76" s="26">
        <v>7763</v>
      </c>
      <c r="C76" s="31">
        <v>69392</v>
      </c>
      <c r="D76"/>
      <c r="F76" s="30"/>
    </row>
    <row r="77" spans="1:6" ht="12" customHeight="1">
      <c r="A77" s="20">
        <v>1964</v>
      </c>
      <c r="B77" s="26">
        <v>9167</v>
      </c>
      <c r="C77" s="31">
        <v>73042</v>
      </c>
      <c r="D77"/>
      <c r="E77" s="32"/>
      <c r="F77" s="30"/>
    </row>
    <row r="78" spans="1:6" ht="12" customHeight="1">
      <c r="A78" s="20">
        <v>1965</v>
      </c>
      <c r="B78" s="26">
        <v>10572</v>
      </c>
      <c r="C78" s="31">
        <v>95263</v>
      </c>
      <c r="D78"/>
      <c r="E78" s="32"/>
      <c r="F78" s="30"/>
    </row>
    <row r="79" spans="1:6" ht="12" customHeight="1">
      <c r="A79" s="20">
        <v>1966</v>
      </c>
      <c r="B79" s="26">
        <v>9680</v>
      </c>
      <c r="C79" s="31">
        <v>123683</v>
      </c>
      <c r="D79"/>
      <c r="E79" s="32"/>
      <c r="F79" s="30"/>
    </row>
    <row r="80" spans="1:6" ht="12" customHeight="1">
      <c r="A80" s="20">
        <v>1967</v>
      </c>
      <c r="B80" s="26">
        <v>9728</v>
      </c>
      <c r="C80" s="31">
        <v>142343</v>
      </c>
      <c r="D80"/>
      <c r="E80" s="32"/>
      <c r="F80" s="30"/>
    </row>
    <row r="81" spans="1:6" ht="12" customHeight="1">
      <c r="A81" s="20">
        <v>1968</v>
      </c>
      <c r="B81" s="26">
        <v>9590</v>
      </c>
      <c r="C81" s="31">
        <v>179952</v>
      </c>
      <c r="D81"/>
      <c r="E81" s="32"/>
      <c r="F81" s="30"/>
    </row>
    <row r="82" spans="1:6" ht="12" customHeight="1">
      <c r="A82" s="20">
        <v>1969</v>
      </c>
      <c r="B82" s="26">
        <v>11030</v>
      </c>
      <c r="C82" s="31">
        <v>240958</v>
      </c>
      <c r="D82"/>
      <c r="F82" s="30"/>
    </row>
    <row r="83" spans="1:6" ht="12" customHeight="1">
      <c r="A83" s="20">
        <v>1970</v>
      </c>
      <c r="B83" s="26">
        <v>17469</v>
      </c>
      <c r="C83" s="31">
        <v>303348</v>
      </c>
      <c r="D83"/>
      <c r="F83" s="30"/>
    </row>
    <row r="84" spans="1:6" ht="12" customHeight="1">
      <c r="A84" s="20">
        <v>1971</v>
      </c>
      <c r="B84" s="26">
        <v>18294</v>
      </c>
      <c r="C84" s="31">
        <v>370074</v>
      </c>
      <c r="D84"/>
      <c r="F84" s="30"/>
    </row>
    <row r="85" spans="1:6" ht="12" customHeight="1">
      <c r="A85" s="20">
        <v>1972</v>
      </c>
      <c r="B85" s="26">
        <v>16883</v>
      </c>
      <c r="C85" s="31">
        <v>450927</v>
      </c>
      <c r="D85"/>
      <c r="F85" s="30"/>
    </row>
    <row r="86" spans="1:6" ht="12" customHeight="1">
      <c r="A86" s="20">
        <v>1973</v>
      </c>
      <c r="B86" s="26">
        <v>17346</v>
      </c>
      <c r="C86" s="31">
        <v>568005</v>
      </c>
      <c r="D86"/>
      <c r="F86" s="30"/>
    </row>
    <row r="87" spans="1:6" ht="12" customHeight="1">
      <c r="A87" s="20">
        <v>1974</v>
      </c>
      <c r="B87" s="26">
        <v>19413</v>
      </c>
      <c r="C87" s="31">
        <v>718740</v>
      </c>
      <c r="D87"/>
      <c r="F87" s="30"/>
    </row>
    <row r="88" spans="1:6" ht="12" customHeight="1">
      <c r="A88" s="20">
        <v>1975</v>
      </c>
      <c r="B88" s="26">
        <v>24432</v>
      </c>
      <c r="C88" s="31">
        <v>655814</v>
      </c>
      <c r="D88"/>
      <c r="F88" s="30"/>
    </row>
    <row r="89" spans="1:6" ht="13.5" customHeight="1">
      <c r="A89" s="20" t="s">
        <v>6</v>
      </c>
      <c r="B89" s="26">
        <v>38471</v>
      </c>
      <c r="C89" s="31">
        <v>955374</v>
      </c>
      <c r="D89"/>
      <c r="F89" s="30"/>
    </row>
    <row r="90" spans="1:6" ht="12" customHeight="1">
      <c r="A90" s="20">
        <v>1977</v>
      </c>
      <c r="B90" s="26">
        <v>31263</v>
      </c>
      <c r="C90" s="31">
        <v>867015</v>
      </c>
      <c r="D90"/>
      <c r="F90" s="30"/>
    </row>
    <row r="91" spans="1:6" ht="12" customHeight="1">
      <c r="A91" s="20">
        <v>1978</v>
      </c>
      <c r="B91" s="26">
        <v>29277</v>
      </c>
      <c r="C91" s="31">
        <v>975515</v>
      </c>
      <c r="D91"/>
      <c r="F91" s="30"/>
    </row>
    <row r="92" spans="1:6" ht="12" customHeight="1">
      <c r="A92" s="20">
        <v>1979</v>
      </c>
      <c r="B92" s="26">
        <v>26825</v>
      </c>
      <c r="C92" s="31">
        <v>966137</v>
      </c>
      <c r="D92"/>
      <c r="F92" s="30"/>
    </row>
    <row r="93" spans="1:6" ht="12" customHeight="1">
      <c r="A93" s="20">
        <v>1980</v>
      </c>
      <c r="B93" s="26">
        <v>18013</v>
      </c>
      <c r="C93" s="31">
        <v>719211</v>
      </c>
      <c r="D93"/>
      <c r="F93" s="30"/>
    </row>
    <row r="94" spans="1:6" ht="12" customHeight="1">
      <c r="A94" s="20">
        <v>1981</v>
      </c>
      <c r="B94" s="26">
        <v>17379</v>
      </c>
      <c r="C94" s="31">
        <v>823875</v>
      </c>
      <c r="D94"/>
      <c r="F94" s="30"/>
    </row>
    <row r="95" spans="1:6" ht="12" customHeight="1">
      <c r="A95" s="20">
        <v>1982</v>
      </c>
      <c r="B95" s="26">
        <v>15216</v>
      </c>
      <c r="C95" s="31">
        <v>812572</v>
      </c>
      <c r="D95"/>
      <c r="F95" s="30"/>
    </row>
    <row r="96" spans="1:6" ht="12" customHeight="1">
      <c r="A96" s="20">
        <v>1983</v>
      </c>
      <c r="B96" s="26">
        <v>19211</v>
      </c>
      <c r="C96" s="31">
        <v>931600</v>
      </c>
      <c r="D96"/>
      <c r="F96" s="30"/>
    </row>
    <row r="97" spans="1:6" ht="12" customHeight="1">
      <c r="A97" s="20">
        <v>1984</v>
      </c>
      <c r="B97" s="26">
        <v>18696</v>
      </c>
      <c r="C97" s="31">
        <v>909833</v>
      </c>
      <c r="D97"/>
      <c r="F97" s="30"/>
    </row>
    <row r="98" spans="1:6" ht="12" customHeight="1">
      <c r="A98" s="20">
        <v>1985</v>
      </c>
      <c r="B98" s="26">
        <v>23105</v>
      </c>
      <c r="C98" s="31">
        <v>1041296</v>
      </c>
      <c r="D98"/>
      <c r="F98" s="30"/>
    </row>
    <row r="99" spans="1:6" s="33" customFormat="1" ht="12" customHeight="1">
      <c r="A99" s="20">
        <v>1986</v>
      </c>
      <c r="B99" s="26">
        <v>24592</v>
      </c>
      <c r="C99" s="31">
        <v>1586320</v>
      </c>
      <c r="D99"/>
      <c r="E99"/>
      <c r="F99" s="30"/>
    </row>
    <row r="100" spans="1:6" ht="12" customHeight="1">
      <c r="A100" s="20">
        <v>1987</v>
      </c>
      <c r="B100" s="26">
        <v>24336</v>
      </c>
      <c r="C100" s="31">
        <v>1091203</v>
      </c>
      <c r="D100"/>
      <c r="F100" s="30"/>
    </row>
    <row r="101" spans="1:6" ht="12" customHeight="1">
      <c r="A101" s="20">
        <v>1988</v>
      </c>
      <c r="B101" s="26">
        <v>25829</v>
      </c>
      <c r="C101" s="31">
        <v>911790</v>
      </c>
      <c r="D101"/>
      <c r="F101" s="30"/>
    </row>
    <row r="102" spans="1:6" ht="12" customHeight="1">
      <c r="A102" s="20">
        <v>1989</v>
      </c>
      <c r="B102" s="26">
        <v>34427</v>
      </c>
      <c r="C102" s="31">
        <v>830890</v>
      </c>
      <c r="D102"/>
      <c r="F102" s="30"/>
    </row>
    <row r="103" spans="1:6" ht="12" customHeight="1">
      <c r="A103" s="20">
        <v>1990</v>
      </c>
      <c r="B103" s="26">
        <v>30039</v>
      </c>
      <c r="C103" s="31">
        <v>1022533</v>
      </c>
      <c r="D103"/>
      <c r="F103" s="30"/>
    </row>
    <row r="104" spans="1:6" ht="12" customHeight="1">
      <c r="A104" s="20">
        <v>1991</v>
      </c>
      <c r="B104" s="26">
        <v>33189</v>
      </c>
      <c r="C104" s="31">
        <v>1061105</v>
      </c>
      <c r="D104"/>
      <c r="F104" s="30"/>
    </row>
    <row r="105" spans="1:6" ht="12" customHeight="1">
      <c r="A105" s="20">
        <v>1992</v>
      </c>
      <c r="B105" s="26">
        <v>43671</v>
      </c>
      <c r="C105" s="31">
        <v>1105829</v>
      </c>
      <c r="D105"/>
      <c r="F105" s="30"/>
    </row>
    <row r="106" spans="1:6" ht="12" customHeight="1">
      <c r="A106" s="20">
        <v>1993</v>
      </c>
      <c r="B106" s="34">
        <v>42542</v>
      </c>
      <c r="C106" s="1">
        <v>1243410</v>
      </c>
      <c r="D106"/>
      <c r="F106" s="30"/>
    </row>
    <row r="107" spans="1:6" ht="12" customHeight="1">
      <c r="A107" s="20">
        <v>1994</v>
      </c>
      <c r="B107" s="34">
        <v>45674</v>
      </c>
      <c r="C107" s="1">
        <v>1029107</v>
      </c>
      <c r="D107"/>
      <c r="F107" s="30"/>
    </row>
    <row r="108" spans="1:6" ht="12" customHeight="1">
      <c r="A108" s="20">
        <v>1995</v>
      </c>
      <c r="B108" s="34">
        <v>50924</v>
      </c>
      <c r="C108" s="1">
        <v>1313764</v>
      </c>
      <c r="D108"/>
      <c r="F108" s="30"/>
    </row>
    <row r="109" spans="1:6" ht="12" customHeight="1">
      <c r="A109" s="20">
        <v>1996</v>
      </c>
      <c r="B109" s="34">
        <v>69680</v>
      </c>
      <c r="C109" s="1">
        <v>1573428</v>
      </c>
      <c r="D109"/>
      <c r="F109" s="30"/>
    </row>
    <row r="110" spans="1:6" ht="12" customHeight="1">
      <c r="A110" s="20">
        <v>1997</v>
      </c>
      <c r="B110" s="34">
        <v>114432</v>
      </c>
      <c r="C110" s="1">
        <v>1440684</v>
      </c>
      <c r="D110"/>
      <c r="F110" s="30"/>
    </row>
    <row r="111" spans="1:6" ht="12" customHeight="1">
      <c r="A111" s="20">
        <v>1998</v>
      </c>
      <c r="B111" s="34">
        <v>174813</v>
      </c>
      <c r="C111" s="1">
        <v>1570127</v>
      </c>
      <c r="D111"/>
      <c r="F111" s="30"/>
    </row>
    <row r="112" spans="1:6" ht="12" customHeight="1">
      <c r="A112" s="6">
        <v>1999</v>
      </c>
      <c r="B112" s="8">
        <v>183114</v>
      </c>
      <c r="C112" s="7">
        <v>1574863</v>
      </c>
      <c r="D112" s="9"/>
      <c r="E112" s="9"/>
      <c r="F112" s="30"/>
    </row>
    <row r="113" spans="1:5" s="30" customFormat="1" ht="12" customHeight="1">
      <c r="A113" s="6">
        <v>2000</v>
      </c>
      <c r="B113" s="8">
        <v>188467</v>
      </c>
      <c r="C113" s="7">
        <v>1675876</v>
      </c>
      <c r="D113" s="9"/>
      <c r="E113" s="9"/>
    </row>
    <row r="114" spans="1:5" s="30" customFormat="1" ht="12" customHeight="1">
      <c r="A114" s="6">
        <v>2001</v>
      </c>
      <c r="B114" s="8">
        <v>189026</v>
      </c>
      <c r="C114" s="35">
        <v>1349371</v>
      </c>
      <c r="D114" s="36"/>
      <c r="E114" s="36"/>
    </row>
    <row r="115" spans="1:5" s="30" customFormat="1" ht="12" customHeight="1">
      <c r="A115" s="6">
        <v>2002</v>
      </c>
      <c r="B115" s="8">
        <v>165168</v>
      </c>
      <c r="C115" s="35">
        <v>1012116</v>
      </c>
      <c r="D115" s="36"/>
      <c r="E115" s="36"/>
    </row>
    <row r="116" spans="1:5" s="30" customFormat="1" ht="12" customHeight="1">
      <c r="A116" s="6">
        <v>2003</v>
      </c>
      <c r="B116" s="8">
        <v>211098</v>
      </c>
      <c r="C116" s="35">
        <v>945294</v>
      </c>
      <c r="D116" s="9"/>
      <c r="E116" s="9"/>
    </row>
    <row r="117" spans="1:5" s="30" customFormat="1" ht="12" customHeight="1">
      <c r="A117" s="6">
        <v>2004</v>
      </c>
      <c r="B117" s="8">
        <v>240665</v>
      </c>
      <c r="C117" s="35">
        <v>1166576</v>
      </c>
      <c r="D117" s="9"/>
      <c r="E117" s="9"/>
    </row>
    <row r="118" spans="1:5" s="30" customFormat="1" ht="12" customHeight="1">
      <c r="A118" s="6">
        <v>2005</v>
      </c>
      <c r="B118" s="8">
        <v>246431</v>
      </c>
      <c r="C118" s="35">
        <v>1096920</v>
      </c>
      <c r="D118" s="9"/>
      <c r="E118" s="9"/>
    </row>
    <row r="119" spans="1:5" s="30" customFormat="1" ht="12" customHeight="1">
      <c r="A119" s="37">
        <v>2006</v>
      </c>
      <c r="B119" s="8">
        <v>280974</v>
      </c>
      <c r="C119" s="35">
        <v>1043381</v>
      </c>
      <c r="D119" s="9"/>
      <c r="E119" s="9"/>
    </row>
    <row r="120" spans="1:5" s="30" customFormat="1" ht="12" customHeight="1">
      <c r="A120" s="37">
        <v>2007</v>
      </c>
      <c r="B120" s="35">
        <v>319382</v>
      </c>
      <c r="C120" s="35">
        <v>891390</v>
      </c>
      <c r="D120" s="9"/>
      <c r="E120" s="9"/>
    </row>
    <row r="121" spans="1:5" s="30" customFormat="1" ht="12" customHeight="1">
      <c r="A121" s="38">
        <v>2008</v>
      </c>
      <c r="B121" s="39">
        <v>358886</v>
      </c>
      <c r="C121" s="39">
        <v>811263</v>
      </c>
      <c r="D121" s="9"/>
      <c r="E121" s="9"/>
    </row>
    <row r="122" spans="1:5" s="30" customFormat="1" ht="12" customHeight="1">
      <c r="A122" s="20"/>
      <c r="B122" s="40"/>
      <c r="C122" s="41"/>
      <c r="D122" s="9"/>
      <c r="E122" s="9"/>
    </row>
    <row r="123" spans="1:3" s="4" customFormat="1" ht="12" customHeight="1">
      <c r="A123" s="42" t="s">
        <v>7</v>
      </c>
      <c r="B123" s="42"/>
      <c r="C123" s="43"/>
    </row>
    <row r="124" spans="1:5" s="4" customFormat="1" ht="46.5" customHeight="1">
      <c r="A124" s="50" t="s">
        <v>9</v>
      </c>
      <c r="B124" s="50"/>
      <c r="C124" s="50"/>
      <c r="D124" s="50"/>
      <c r="E124" s="50"/>
    </row>
    <row r="125" spans="1:5" s="4" customFormat="1" ht="12" customHeight="1">
      <c r="A125" s="51" t="s">
        <v>10</v>
      </c>
      <c r="B125" s="52"/>
      <c r="C125" s="52"/>
      <c r="D125" s="52"/>
      <c r="E125" s="52"/>
    </row>
    <row r="126" spans="1:5" s="4" customFormat="1" ht="12" customHeight="1">
      <c r="A126" s="52"/>
      <c r="B126" s="52"/>
      <c r="C126" s="52"/>
      <c r="D126" s="52"/>
      <c r="E126" s="52"/>
    </row>
    <row r="127" spans="1:5" s="4" customFormat="1" ht="12" customHeight="1">
      <c r="A127" s="52"/>
      <c r="B127" s="52"/>
      <c r="C127" s="52"/>
      <c r="D127" s="52"/>
      <c r="E127" s="52"/>
    </row>
    <row r="128" spans="1:5" s="4" customFormat="1" ht="3" customHeight="1">
      <c r="A128" s="52"/>
      <c r="B128" s="52"/>
      <c r="C128" s="52"/>
      <c r="D128" s="52"/>
      <c r="E128" s="52"/>
    </row>
    <row r="129" spans="1:5" s="4" customFormat="1" ht="12" customHeight="1">
      <c r="A129" s="51" t="s">
        <v>8</v>
      </c>
      <c r="B129" s="51"/>
      <c r="C129" s="51"/>
      <c r="D129" s="51"/>
      <c r="E129" s="51"/>
    </row>
    <row r="130" spans="1:5" s="4" customFormat="1" ht="12" customHeight="1">
      <c r="A130" s="51"/>
      <c r="B130" s="51"/>
      <c r="C130" s="51"/>
      <c r="D130" s="51"/>
      <c r="E130" s="51"/>
    </row>
    <row r="131" spans="1:7" ht="28.5" customHeight="1">
      <c r="A131" s="53" t="s">
        <v>11</v>
      </c>
      <c r="B131" s="53"/>
      <c r="C131" s="53"/>
      <c r="D131" s="53"/>
      <c r="E131" s="53"/>
      <c r="F131" s="53"/>
      <c r="G131" s="3"/>
    </row>
    <row r="134" spans="1:6" ht="12.75">
      <c r="A134" s="44"/>
      <c r="B134" s="45"/>
      <c r="C134" s="45"/>
      <c r="D134" s="44"/>
      <c r="E134" s="44"/>
      <c r="F134" s="46"/>
    </row>
    <row r="135" spans="1:6" ht="12.75">
      <c r="A135" s="44"/>
      <c r="B135" s="45"/>
      <c r="C135" s="45"/>
      <c r="D135" s="44"/>
      <c r="E135" s="44"/>
      <c r="F135" s="46"/>
    </row>
    <row r="136" spans="1:6" ht="12.75">
      <c r="A136" s="44"/>
      <c r="B136" s="45"/>
      <c r="C136" s="45"/>
      <c r="D136" s="44"/>
      <c r="E136" s="44"/>
      <c r="F136" s="46"/>
    </row>
    <row r="137" spans="1:6" ht="12.75">
      <c r="A137" s="44"/>
      <c r="B137" s="45"/>
      <c r="C137" s="45"/>
      <c r="D137" s="44"/>
      <c r="E137" s="44"/>
      <c r="F137" s="46"/>
    </row>
    <row r="138" spans="1:5" ht="12.75">
      <c r="A138" s="44"/>
      <c r="B138" s="45"/>
      <c r="C138" s="47"/>
      <c r="D138" s="48"/>
      <c r="E138" s="48"/>
    </row>
  </sheetData>
  <mergeCells count="4">
    <mergeCell ref="A124:E124"/>
    <mergeCell ref="A125:E128"/>
    <mergeCell ref="A129:E130"/>
    <mergeCell ref="A131:F131"/>
  </mergeCells>
  <printOptions/>
  <pageMargins left="0.75" right="0.75" top="0.51" bottom="1" header="0.5" footer="0.5"/>
  <pageSetup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Homeland Security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ALIENS REMOVED OR RETURNED: FISCAL YEARS 1892 TO 2008</dc:title>
  <dc:subject/>
  <dc:creator>Office of Immigration Statistics</dc:creator>
  <cp:keywords/>
  <dc:description/>
  <cp:lastModifiedBy>John Simanski</cp:lastModifiedBy>
  <cp:lastPrinted>2009-05-14T18:45:56Z</cp:lastPrinted>
  <dcterms:created xsi:type="dcterms:W3CDTF">2009-04-17T14:59:54Z</dcterms:created>
  <dcterms:modified xsi:type="dcterms:W3CDTF">2009-07-08T15:30:56Z</dcterms:modified>
  <cp:category/>
  <cp:version/>
  <cp:contentType/>
  <cp:contentStatus/>
</cp:coreProperties>
</file>