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7" documentId="13_ncr:1_{A3A0EC1A-D120-45FA-B780-62FD1DC573A9}" xr6:coauthVersionLast="47" xr6:coauthVersionMax="47" xr10:uidLastSave="{88CEE11A-B4B7-49BA-9872-46ABA8622906}"/>
  <bookViews>
    <workbookView xWindow="-120" yWindow="-120" windowWidth="29040" windowHeight="15720" tabRatio="799" xr2:uid="{5E68ECC9-483F-4852-9C26-E7ECC77E4CE6}"/>
  </bookViews>
  <sheets>
    <sheet name="Outcome Summary" sheetId="17" r:id="rId1"/>
    <sheet name="Credible Fear Claims" sheetId="8" r:id="rId2"/>
    <sheet name="AMI Cases" sheetId="16" r:id="rId3"/>
    <sheet name="EOIR Cases " sheetId="19" r:id="rId4"/>
    <sheet name="Credible Fear Supplemental Info" sheetId="22" r:id="rId5"/>
    <sheet name="AMI Supplemental Info" sheetId="2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2" l="1"/>
  <c r="K23" i="8" l="1"/>
  <c r="D2" i="8" l="1"/>
  <c r="E2" i="8"/>
  <c r="F2" i="8"/>
  <c r="G2" i="8"/>
  <c r="H2" i="8"/>
  <c r="I2" i="8"/>
  <c r="J2" i="8"/>
  <c r="K2" i="8"/>
  <c r="K16" i="8"/>
  <c r="L20" i="8"/>
  <c r="L21" i="8"/>
  <c r="L22" i="8"/>
  <c r="B24" i="22"/>
  <c r="B85" i="22"/>
  <c r="B92" i="22"/>
  <c r="B82" i="22"/>
  <c r="B77" i="22"/>
  <c r="B72" i="22"/>
  <c r="B67" i="22"/>
  <c r="K67" i="19" l="1"/>
  <c r="J31" i="19"/>
  <c r="K28" i="19"/>
  <c r="K29" i="19"/>
  <c r="K30" i="19"/>
  <c r="K32" i="19"/>
  <c r="K33" i="19"/>
  <c r="K34" i="19"/>
  <c r="K35" i="19"/>
  <c r="K36" i="19"/>
  <c r="K37" i="19"/>
  <c r="K38" i="19"/>
  <c r="L18" i="17"/>
  <c r="L17" i="17"/>
  <c r="C2" i="8"/>
  <c r="B2" i="8"/>
  <c r="K45" i="19"/>
  <c r="K46" i="19"/>
  <c r="K47" i="19"/>
  <c r="E40" i="19"/>
  <c r="E17" i="19"/>
  <c r="K20" i="19"/>
  <c r="B16" i="23" l="1"/>
  <c r="B4" i="23"/>
  <c r="H75" i="19"/>
  <c r="I75" i="19"/>
  <c r="J75" i="19"/>
  <c r="H70" i="19"/>
  <c r="I70" i="19"/>
  <c r="J70" i="19"/>
  <c r="H102" i="19"/>
  <c r="I102" i="19"/>
  <c r="J102" i="19"/>
  <c r="H97" i="19"/>
  <c r="I97" i="19"/>
  <c r="J97" i="19"/>
  <c r="H83" i="19"/>
  <c r="I83" i="19"/>
  <c r="J83" i="19"/>
  <c r="H90" i="19"/>
  <c r="I90" i="19"/>
  <c r="J90" i="19"/>
  <c r="H64" i="19"/>
  <c r="I64" i="19"/>
  <c r="J64" i="19"/>
  <c r="C58" i="19"/>
  <c r="D58" i="19"/>
  <c r="E58" i="19"/>
  <c r="F58" i="19"/>
  <c r="G58" i="19"/>
  <c r="H58" i="19"/>
  <c r="I58" i="19"/>
  <c r="J58" i="19"/>
  <c r="I56" i="19" l="1"/>
  <c r="H56" i="19"/>
  <c r="J56" i="19"/>
  <c r="H40" i="19" l="1"/>
  <c r="I40" i="19"/>
  <c r="J40" i="19"/>
  <c r="H31" i="19"/>
  <c r="I31" i="19"/>
  <c r="H27" i="19"/>
  <c r="H26" i="19" s="1"/>
  <c r="I27" i="19"/>
  <c r="J27" i="19"/>
  <c r="H17" i="19"/>
  <c r="I17" i="19"/>
  <c r="J17" i="19"/>
  <c r="I26" i="19" l="1"/>
  <c r="J26" i="19"/>
  <c r="H16" i="19"/>
  <c r="I16" i="19"/>
  <c r="J16" i="19"/>
  <c r="H7" i="19"/>
  <c r="I7" i="19"/>
  <c r="J7" i="19"/>
  <c r="K3" i="19"/>
  <c r="K4" i="19"/>
  <c r="K5" i="19"/>
  <c r="K8" i="19"/>
  <c r="K9" i="19"/>
  <c r="K10" i="19"/>
  <c r="K11" i="19"/>
  <c r="K12" i="19"/>
  <c r="K13" i="19"/>
  <c r="K14" i="19"/>
  <c r="K18" i="19"/>
  <c r="K19" i="19"/>
  <c r="K21" i="19"/>
  <c r="K22" i="19"/>
  <c r="K23" i="19"/>
  <c r="K24" i="19"/>
  <c r="K41" i="19"/>
  <c r="K42" i="19"/>
  <c r="K43" i="19"/>
  <c r="K44" i="19"/>
  <c r="K48" i="19"/>
  <c r="K49" i="19"/>
  <c r="K50" i="19"/>
  <c r="K51" i="19"/>
  <c r="K52" i="19"/>
  <c r="K53" i="19"/>
  <c r="K54" i="19"/>
  <c r="K59" i="19"/>
  <c r="K60" i="19"/>
  <c r="K61" i="19"/>
  <c r="K62" i="19"/>
  <c r="K65" i="19"/>
  <c r="K66" i="19"/>
  <c r="K68" i="19"/>
  <c r="K71" i="19"/>
  <c r="K72" i="19"/>
  <c r="K73" i="19"/>
  <c r="K76" i="19"/>
  <c r="K77" i="19"/>
  <c r="K78" i="19"/>
  <c r="K79" i="19"/>
  <c r="K80" i="19"/>
  <c r="K81" i="19"/>
  <c r="K84" i="19"/>
  <c r="K85" i="19"/>
  <c r="K86" i="19"/>
  <c r="K87" i="19"/>
  <c r="K88" i="19"/>
  <c r="K91" i="19"/>
  <c r="K92" i="19"/>
  <c r="K93" i="19"/>
  <c r="K94" i="19"/>
  <c r="K95" i="19"/>
  <c r="K98" i="19"/>
  <c r="K99" i="19"/>
  <c r="K100" i="19"/>
  <c r="K103" i="19"/>
  <c r="K104" i="19"/>
  <c r="K105" i="19"/>
  <c r="H2" i="19"/>
  <c r="I2" i="19"/>
  <c r="J2" i="19"/>
  <c r="C2" i="16"/>
  <c r="D2" i="16"/>
  <c r="E2" i="16"/>
  <c r="F2" i="16"/>
  <c r="G2" i="16"/>
  <c r="H2" i="16"/>
  <c r="I2" i="16"/>
  <c r="J2" i="16"/>
  <c r="K2" i="16"/>
  <c r="B2" i="16"/>
  <c r="I68" i="16"/>
  <c r="I43" i="16"/>
  <c r="J43" i="16"/>
  <c r="K43" i="16"/>
  <c r="B43" i="16"/>
  <c r="C43" i="16"/>
  <c r="D43" i="16"/>
  <c r="E43" i="16"/>
  <c r="F43" i="16"/>
  <c r="G43" i="16"/>
  <c r="H43" i="16"/>
  <c r="C56" i="8"/>
  <c r="D56" i="8"/>
  <c r="E56" i="8"/>
  <c r="F56" i="8"/>
  <c r="G56" i="8"/>
  <c r="H56" i="8"/>
  <c r="I56" i="8"/>
  <c r="J56" i="8"/>
  <c r="K56" i="8"/>
  <c r="L34" i="16"/>
  <c r="L35" i="16"/>
  <c r="L36" i="16"/>
  <c r="L37" i="16"/>
  <c r="L39" i="16"/>
  <c r="L40" i="16"/>
  <c r="L41" i="16"/>
  <c r="L42" i="16"/>
  <c r="L44" i="16"/>
  <c r="L45" i="16"/>
  <c r="L46" i="16"/>
  <c r="L47" i="16"/>
  <c r="L49" i="16"/>
  <c r="L50" i="16"/>
  <c r="L51" i="16"/>
  <c r="L52" i="16"/>
  <c r="L54" i="16"/>
  <c r="L55" i="16"/>
  <c r="L56" i="16"/>
  <c r="L57" i="16"/>
  <c r="L59" i="16"/>
  <c r="L60" i="16"/>
  <c r="L61" i="16"/>
  <c r="L62" i="16"/>
  <c r="L64" i="16"/>
  <c r="L65" i="16"/>
  <c r="L66" i="16"/>
  <c r="L67" i="16"/>
  <c r="L69" i="16"/>
  <c r="L70" i="16"/>
  <c r="L71" i="16"/>
  <c r="L72" i="16"/>
  <c r="L73" i="16"/>
  <c r="L23" i="16"/>
  <c r="L24" i="16"/>
  <c r="L25" i="16"/>
  <c r="L26" i="16"/>
  <c r="L27" i="16"/>
  <c r="L28" i="16"/>
  <c r="L29" i="16"/>
  <c r="L30" i="16"/>
  <c r="L17" i="16"/>
  <c r="L18" i="16"/>
  <c r="L19" i="16"/>
  <c r="L20" i="16"/>
  <c r="L8" i="16"/>
  <c r="L9" i="16"/>
  <c r="L10" i="16"/>
  <c r="L11" i="16"/>
  <c r="L12" i="16"/>
  <c r="L13" i="16"/>
  <c r="L14" i="16"/>
  <c r="L3" i="16"/>
  <c r="L4" i="16"/>
  <c r="L5" i="16"/>
  <c r="K68" i="16"/>
  <c r="K63" i="16"/>
  <c r="K58" i="16"/>
  <c r="K53" i="16"/>
  <c r="K48" i="16"/>
  <c r="K38" i="16"/>
  <c r="K33" i="16"/>
  <c r="K22" i="16"/>
  <c r="K16" i="16"/>
  <c r="K7" i="16"/>
  <c r="L105" i="8"/>
  <c r="L106" i="8"/>
  <c r="L108" i="8"/>
  <c r="L109" i="8"/>
  <c r="L57" i="8"/>
  <c r="L58" i="8"/>
  <c r="L59" i="8"/>
  <c r="L60" i="8"/>
  <c r="L61" i="8"/>
  <c r="L63" i="8"/>
  <c r="L64" i="8"/>
  <c r="L65" i="8"/>
  <c r="L66" i="8"/>
  <c r="L67" i="8"/>
  <c r="L44" i="8"/>
  <c r="L45" i="8"/>
  <c r="L46" i="8"/>
  <c r="L47" i="8"/>
  <c r="L48" i="8"/>
  <c r="L49" i="8"/>
  <c r="L50" i="8"/>
  <c r="L51" i="8"/>
  <c r="L52" i="8"/>
  <c r="L53" i="8"/>
  <c r="L32" i="8"/>
  <c r="L33" i="8"/>
  <c r="L35" i="8"/>
  <c r="L37" i="8"/>
  <c r="L38" i="8"/>
  <c r="L39" i="8"/>
  <c r="L40" i="8"/>
  <c r="L41" i="8"/>
  <c r="L27" i="8"/>
  <c r="L28" i="8"/>
  <c r="L29" i="8"/>
  <c r="L17" i="8"/>
  <c r="L18" i="8"/>
  <c r="L19" i="8"/>
  <c r="L23" i="8"/>
  <c r="L24" i="8"/>
  <c r="L14" i="8"/>
  <c r="L8" i="8"/>
  <c r="L9" i="8"/>
  <c r="L10" i="8"/>
  <c r="L11" i="8"/>
  <c r="L12" i="8"/>
  <c r="L13" i="8"/>
  <c r="L5" i="8"/>
  <c r="L3" i="8"/>
  <c r="L4" i="8"/>
  <c r="L2" i="8"/>
  <c r="K107" i="8"/>
  <c r="K104" i="8"/>
  <c r="K43" i="8"/>
  <c r="K36" i="8"/>
  <c r="K34" i="8" s="1"/>
  <c r="K31" i="8" s="1"/>
  <c r="K26" i="8"/>
  <c r="K7" i="8"/>
  <c r="L16" i="17"/>
  <c r="L19" i="17"/>
  <c r="L20" i="17"/>
  <c r="L21" i="17"/>
  <c r="L22" i="17"/>
  <c r="L10" i="17"/>
  <c r="L11" i="17"/>
  <c r="L12" i="17"/>
  <c r="L13" i="17"/>
  <c r="L3" i="17"/>
  <c r="L4" i="17"/>
  <c r="L5" i="17"/>
  <c r="L6" i="17"/>
  <c r="L7" i="17"/>
  <c r="H15" i="17"/>
  <c r="I15" i="17"/>
  <c r="J15" i="17"/>
  <c r="K15" i="17"/>
  <c r="K9" i="17"/>
  <c r="K2" i="17"/>
  <c r="E36" i="8"/>
  <c r="E34" i="8" s="1"/>
  <c r="B2" i="23"/>
  <c r="K55" i="8" l="1"/>
  <c r="L2" i="16"/>
  <c r="L43" i="16"/>
  <c r="K103" i="8"/>
  <c r="K32" i="16"/>
  <c r="B96" i="22"/>
  <c r="B61" i="22"/>
  <c r="B55" i="22"/>
  <c r="B49" i="22"/>
  <c r="C107" i="8"/>
  <c r="D107" i="8"/>
  <c r="E107" i="8"/>
  <c r="F107" i="8"/>
  <c r="G107" i="8"/>
  <c r="H107" i="8"/>
  <c r="I107" i="8"/>
  <c r="J107" i="8"/>
  <c r="B107" i="8"/>
  <c r="C104" i="8"/>
  <c r="D104" i="8"/>
  <c r="E104" i="8"/>
  <c r="F104" i="8"/>
  <c r="G104" i="8"/>
  <c r="H104" i="8"/>
  <c r="I104" i="8"/>
  <c r="J104" i="8"/>
  <c r="B104" i="8"/>
  <c r="C62" i="8"/>
  <c r="D62" i="8"/>
  <c r="E62" i="8"/>
  <c r="F62" i="8"/>
  <c r="G62" i="8"/>
  <c r="H62" i="8"/>
  <c r="I62" i="8"/>
  <c r="J62" i="8"/>
  <c r="C36" i="8"/>
  <c r="C34" i="8" s="1"/>
  <c r="D36" i="8"/>
  <c r="D34" i="8" s="1"/>
  <c r="F36" i="8"/>
  <c r="F34" i="8" s="1"/>
  <c r="G36" i="8"/>
  <c r="G34" i="8" s="1"/>
  <c r="H36" i="8"/>
  <c r="H34" i="8" s="1"/>
  <c r="I36" i="8"/>
  <c r="J36" i="8"/>
  <c r="J34" i="8" s="1"/>
  <c r="B36" i="8"/>
  <c r="B34" i="8" s="1"/>
  <c r="I9" i="17"/>
  <c r="J9" i="17"/>
  <c r="J2" i="17"/>
  <c r="B75" i="19"/>
  <c r="G70" i="19"/>
  <c r="B31" i="19"/>
  <c r="C31" i="19"/>
  <c r="D31" i="19"/>
  <c r="E31" i="19"/>
  <c r="F31" i="19"/>
  <c r="G31" i="19"/>
  <c r="K31" i="19" l="1"/>
  <c r="B48" i="22"/>
  <c r="L104" i="8"/>
  <c r="L107" i="8"/>
  <c r="L62" i="8"/>
  <c r="I34" i="8"/>
  <c r="L36" i="8"/>
  <c r="L34" i="8"/>
  <c r="C27" i="19"/>
  <c r="D27" i="19"/>
  <c r="E27" i="19"/>
  <c r="E26" i="19" s="1"/>
  <c r="F27" i="19"/>
  <c r="G27" i="19"/>
  <c r="B27" i="19"/>
  <c r="C17" i="19"/>
  <c r="D17" i="19"/>
  <c r="F17" i="19"/>
  <c r="G17" i="19"/>
  <c r="B17" i="19"/>
  <c r="J68" i="16"/>
  <c r="J63" i="16"/>
  <c r="I63" i="16"/>
  <c r="J58" i="16"/>
  <c r="I58" i="16"/>
  <c r="J53" i="16"/>
  <c r="I53" i="16"/>
  <c r="J48" i="16"/>
  <c r="I48" i="16"/>
  <c r="J38" i="16"/>
  <c r="I38" i="16"/>
  <c r="I33" i="16"/>
  <c r="J33" i="16"/>
  <c r="H63" i="16"/>
  <c r="G63" i="16"/>
  <c r="F63" i="16"/>
  <c r="E63" i="16"/>
  <c r="D63" i="16"/>
  <c r="C63" i="16"/>
  <c r="B63" i="16"/>
  <c r="H58" i="16"/>
  <c r="G58" i="16"/>
  <c r="F58" i="16"/>
  <c r="E58" i="16"/>
  <c r="D58" i="16"/>
  <c r="C58" i="16"/>
  <c r="B58" i="16"/>
  <c r="H53" i="16"/>
  <c r="G53" i="16"/>
  <c r="F53" i="16"/>
  <c r="E53" i="16"/>
  <c r="D53" i="16"/>
  <c r="C53" i="16"/>
  <c r="B53" i="16"/>
  <c r="H48" i="16"/>
  <c r="G48" i="16"/>
  <c r="F48" i="16"/>
  <c r="E48" i="16"/>
  <c r="D48" i="16"/>
  <c r="C48" i="16"/>
  <c r="B48" i="16"/>
  <c r="H38" i="16"/>
  <c r="G38" i="16"/>
  <c r="F38" i="16"/>
  <c r="E38" i="16"/>
  <c r="D38" i="16"/>
  <c r="C38" i="16"/>
  <c r="B38" i="16"/>
  <c r="C68" i="16"/>
  <c r="D68" i="16"/>
  <c r="E68" i="16"/>
  <c r="F68" i="16"/>
  <c r="G68" i="16"/>
  <c r="H68" i="16"/>
  <c r="B68" i="16"/>
  <c r="L68" i="16" l="1"/>
  <c r="K27" i="19"/>
  <c r="K17" i="19"/>
  <c r="L63" i="16"/>
  <c r="L58" i="16"/>
  <c r="L53" i="16"/>
  <c r="L48" i="16"/>
  <c r="L38" i="16"/>
  <c r="J32" i="16"/>
  <c r="I32" i="16"/>
  <c r="B33" i="16" l="1"/>
  <c r="C33" i="16"/>
  <c r="C32" i="16" s="1"/>
  <c r="D33" i="16"/>
  <c r="D32" i="16" s="1"/>
  <c r="E33" i="16"/>
  <c r="E32" i="16" s="1"/>
  <c r="F33" i="16"/>
  <c r="F32" i="16" s="1"/>
  <c r="G33" i="16"/>
  <c r="G32" i="16" s="1"/>
  <c r="H33" i="16"/>
  <c r="H32" i="16" s="1"/>
  <c r="I22" i="16"/>
  <c r="J22" i="16"/>
  <c r="I16" i="16"/>
  <c r="J16" i="16"/>
  <c r="I7" i="16"/>
  <c r="J7" i="16"/>
  <c r="J103" i="8"/>
  <c r="J55" i="8"/>
  <c r="J43" i="8"/>
  <c r="J31" i="8"/>
  <c r="J26" i="8"/>
  <c r="J16" i="8"/>
  <c r="C7" i="8"/>
  <c r="D7" i="8"/>
  <c r="E7" i="8"/>
  <c r="F7" i="8"/>
  <c r="G7" i="8"/>
  <c r="H7" i="8"/>
  <c r="I7" i="8"/>
  <c r="J7" i="8"/>
  <c r="B7" i="8"/>
  <c r="B64" i="19"/>
  <c r="C64" i="19"/>
  <c r="D64" i="19"/>
  <c r="E64" i="19"/>
  <c r="F64" i="19"/>
  <c r="G64" i="19"/>
  <c r="B70" i="19"/>
  <c r="C70" i="19"/>
  <c r="D70" i="19"/>
  <c r="E70" i="19"/>
  <c r="F70" i="19"/>
  <c r="C75" i="19"/>
  <c r="K75" i="19" s="1"/>
  <c r="D75" i="19"/>
  <c r="E75" i="19"/>
  <c r="F75" i="19"/>
  <c r="G75" i="19"/>
  <c r="B83" i="19"/>
  <c r="C83" i="19"/>
  <c r="D83" i="19"/>
  <c r="E83" i="19"/>
  <c r="F83" i="19"/>
  <c r="G83" i="19"/>
  <c r="B90" i="19"/>
  <c r="C90" i="19"/>
  <c r="D90" i="19"/>
  <c r="E90" i="19"/>
  <c r="F90" i="19"/>
  <c r="G90" i="19"/>
  <c r="B97" i="19"/>
  <c r="C97" i="19"/>
  <c r="D97" i="19"/>
  <c r="E97" i="19"/>
  <c r="F97" i="19"/>
  <c r="G97" i="19"/>
  <c r="B102" i="19"/>
  <c r="C102" i="19"/>
  <c r="D102" i="19"/>
  <c r="E102" i="19"/>
  <c r="F102" i="19"/>
  <c r="G102" i="19"/>
  <c r="I55" i="8"/>
  <c r="G15" i="17"/>
  <c r="C2" i="17"/>
  <c r="D2" i="17"/>
  <c r="E2" i="17"/>
  <c r="F2" i="17"/>
  <c r="G2" i="17"/>
  <c r="H2" i="17"/>
  <c r="I2" i="17"/>
  <c r="B2" i="17"/>
  <c r="G40" i="19"/>
  <c r="E16" i="19"/>
  <c r="G16" i="19"/>
  <c r="B16" i="19"/>
  <c r="G2" i="19"/>
  <c r="C16" i="19"/>
  <c r="D16" i="19"/>
  <c r="F16" i="19"/>
  <c r="B2" i="19"/>
  <c r="C2" i="19"/>
  <c r="D2" i="19"/>
  <c r="E2" i="19"/>
  <c r="F2" i="19"/>
  <c r="G7" i="19"/>
  <c r="D55" i="8"/>
  <c r="C26" i="8"/>
  <c r="D26" i="8"/>
  <c r="E26" i="8"/>
  <c r="F26" i="8"/>
  <c r="G26" i="8"/>
  <c r="H26" i="8"/>
  <c r="I26" i="8"/>
  <c r="B26" i="8"/>
  <c r="C16" i="8"/>
  <c r="D16" i="8"/>
  <c r="E16" i="8"/>
  <c r="F16" i="8"/>
  <c r="G16" i="8"/>
  <c r="H16" i="8"/>
  <c r="I16" i="8"/>
  <c r="B16" i="8"/>
  <c r="B7" i="16"/>
  <c r="C7" i="16"/>
  <c r="D7" i="16"/>
  <c r="E7" i="16"/>
  <c r="F7" i="16"/>
  <c r="G7" i="16"/>
  <c r="B16" i="16"/>
  <c r="C16" i="16"/>
  <c r="D16" i="16"/>
  <c r="E16" i="16"/>
  <c r="F16" i="16"/>
  <c r="G16" i="16"/>
  <c r="C22" i="16"/>
  <c r="D22" i="16"/>
  <c r="E22" i="16"/>
  <c r="F22" i="16"/>
  <c r="G22" i="16"/>
  <c r="B22" i="16"/>
  <c r="H22" i="16"/>
  <c r="I103" i="8"/>
  <c r="E103" i="8"/>
  <c r="F103" i="8"/>
  <c r="B103" i="8"/>
  <c r="C103" i="8"/>
  <c r="D103" i="8"/>
  <c r="H103" i="8"/>
  <c r="I43" i="8"/>
  <c r="I31" i="8"/>
  <c r="B31" i="8"/>
  <c r="C31" i="8"/>
  <c r="D31" i="8"/>
  <c r="E31" i="8"/>
  <c r="F31" i="8"/>
  <c r="G31" i="8"/>
  <c r="H31" i="8"/>
  <c r="B43" i="8"/>
  <c r="C43" i="8"/>
  <c r="D43" i="8"/>
  <c r="E43" i="8"/>
  <c r="F43" i="8"/>
  <c r="G43" i="8"/>
  <c r="H43" i="8"/>
  <c r="G55" i="8"/>
  <c r="H55" i="8"/>
  <c r="B56" i="8"/>
  <c r="C55" i="8"/>
  <c r="E55" i="8"/>
  <c r="F55" i="8"/>
  <c r="B9" i="17"/>
  <c r="C9" i="17"/>
  <c r="D9" i="17"/>
  <c r="E9" i="17"/>
  <c r="F9" i="17"/>
  <c r="G9" i="17"/>
  <c r="H9" i="17"/>
  <c r="G103" i="8"/>
  <c r="B40" i="19"/>
  <c r="F40" i="19"/>
  <c r="C40" i="19"/>
  <c r="D40" i="19"/>
  <c r="E7" i="19"/>
  <c r="F7" i="19"/>
  <c r="H16" i="16"/>
  <c r="H7" i="16"/>
  <c r="D7" i="19"/>
  <c r="C7" i="19"/>
  <c r="B7" i="19"/>
  <c r="B58" i="19"/>
  <c r="K58" i="19" s="1"/>
  <c r="F15" i="17"/>
  <c r="E15" i="17"/>
  <c r="D15" i="17"/>
  <c r="C15" i="17"/>
  <c r="B15" i="17"/>
  <c r="L15" i="17" l="1"/>
  <c r="L2" i="17"/>
  <c r="K2" i="19"/>
  <c r="K102" i="19"/>
  <c r="L9" i="17"/>
  <c r="K97" i="19"/>
  <c r="K90" i="19"/>
  <c r="K83" i="19"/>
  <c r="K70" i="19"/>
  <c r="K64" i="19"/>
  <c r="K40" i="19"/>
  <c r="K16" i="19"/>
  <c r="K7" i="19"/>
  <c r="E56" i="19"/>
  <c r="F56" i="19"/>
  <c r="B32" i="16"/>
  <c r="L32" i="16" s="1"/>
  <c r="L33" i="16"/>
  <c r="L22" i="16"/>
  <c r="L16" i="16"/>
  <c r="L7" i="16"/>
  <c r="L103" i="8"/>
  <c r="L56" i="8"/>
  <c r="L43" i="8"/>
  <c r="L31" i="8"/>
  <c r="L26" i="8"/>
  <c r="L16" i="8"/>
  <c r="L7" i="8"/>
  <c r="G56" i="19"/>
  <c r="D56" i="19"/>
  <c r="C56" i="19"/>
  <c r="B56" i="19"/>
  <c r="B55" i="8"/>
  <c r="L55" i="8" s="1"/>
  <c r="K56" i="19" l="1"/>
  <c r="G26" i="19"/>
  <c r="F26" i="19"/>
  <c r="C26" i="19"/>
  <c r="D26" i="19"/>
  <c r="B26" i="19"/>
  <c r="K26" i="19" l="1"/>
</calcChain>
</file>

<file path=xl/sharedStrings.xml><?xml version="1.0" encoding="utf-8"?>
<sst xmlns="http://schemas.openxmlformats.org/spreadsheetml/2006/main" count="593" uniqueCount="198">
  <si>
    <t>Total</t>
  </si>
  <si>
    <t>Colombia</t>
  </si>
  <si>
    <t>Ecuador</t>
  </si>
  <si>
    <t>Pending Completion</t>
  </si>
  <si>
    <t>Female</t>
  </si>
  <si>
    <t>Male</t>
  </si>
  <si>
    <t>Other</t>
  </si>
  <si>
    <t>South Texas ICE Processing Center</t>
  </si>
  <si>
    <t>Completed</t>
  </si>
  <si>
    <t>Scheduled</t>
  </si>
  <si>
    <t>Asylum Granted</t>
  </si>
  <si>
    <t>Median Processing Time</t>
  </si>
  <si>
    <t>IJ Referral</t>
  </si>
  <si>
    <t>Applicant No Show</t>
  </si>
  <si>
    <t>AMI Cases by Sex</t>
  </si>
  <si>
    <t>Days from encounter to latest interview</t>
  </si>
  <si>
    <t>Non-Detained</t>
  </si>
  <si>
    <t>Brazil</t>
  </si>
  <si>
    <t>Peru</t>
  </si>
  <si>
    <t>Dominican Republic</t>
  </si>
  <si>
    <t>Pending Asylum Office</t>
  </si>
  <si>
    <t>Credible Fear Cases by Sex</t>
  </si>
  <si>
    <t>Credible Fear Cases by Detailed Outcome</t>
  </si>
  <si>
    <t>Most Current Credible Fear Interview Status</t>
  </si>
  <si>
    <t xml:space="preserve">Final or Most Recent Credible Fear Outcome by Detention Facility </t>
  </si>
  <si>
    <t>AMI Case Outcome by Asylum Office</t>
  </si>
  <si>
    <t>Missing</t>
  </si>
  <si>
    <t>Chicago Asylum Office</t>
  </si>
  <si>
    <t>Los Angeles Asylum Office</t>
  </si>
  <si>
    <t>Miami Asylum Office</t>
  </si>
  <si>
    <t>San Francisco Asylum Office</t>
  </si>
  <si>
    <t>New York Asylum Office</t>
  </si>
  <si>
    <t>Boston Asylum Office</t>
  </si>
  <si>
    <t>Positive Fear Finding</t>
  </si>
  <si>
    <t>Negative Fear Finding</t>
  </si>
  <si>
    <t>Negative Fear Finding Not Appealed</t>
  </si>
  <si>
    <t>Negative Fear Finding Appealed</t>
  </si>
  <si>
    <t>Not Yet Scheduled</t>
  </si>
  <si>
    <t>Affirmed by IJ</t>
  </si>
  <si>
    <t>Vacated by IJ</t>
  </si>
  <si>
    <t>Source: DHS Office of Immigration Statistics analysis of USCIS, EOIR, and ICE data.</t>
  </si>
  <si>
    <t>Houston Contract Detention Facility</t>
  </si>
  <si>
    <t>Asylum Processing Rule: Credible Fear Case Outcome</t>
  </si>
  <si>
    <t>Asylum Processing Rule: Outcome Summary</t>
  </si>
  <si>
    <r>
      <t>Admin Closed</t>
    </r>
    <r>
      <rPr>
        <vertAlign val="superscript"/>
        <sz val="13"/>
        <rFont val="Garamond"/>
        <family val="1"/>
      </rPr>
      <t>6</t>
    </r>
  </si>
  <si>
    <t>Detained</t>
  </si>
  <si>
    <t>-</t>
  </si>
  <si>
    <t>Removal Completed</t>
  </si>
  <si>
    <t>Removal Pending</t>
  </si>
  <si>
    <t>Nicaragua</t>
  </si>
  <si>
    <r>
      <t>AMI Cases By Top Citizenship</t>
    </r>
    <r>
      <rPr>
        <b/>
        <vertAlign val="superscript"/>
        <sz val="13"/>
        <color rgb="FF000000"/>
        <rFont val="Garamond"/>
        <family val="1"/>
      </rPr>
      <t>1</t>
    </r>
  </si>
  <si>
    <t>Absentia</t>
  </si>
  <si>
    <t>Not in Absentia</t>
  </si>
  <si>
    <t>Days from AMI completion to EOIR start date</t>
  </si>
  <si>
    <t>Status Conference</t>
  </si>
  <si>
    <t>Days from EOIR start date to AO Status Conference</t>
  </si>
  <si>
    <t>Removal Orders</t>
  </si>
  <si>
    <t>Miami</t>
  </si>
  <si>
    <t>Newark</t>
  </si>
  <si>
    <t>San Francisco</t>
  </si>
  <si>
    <t>Santa Ana</t>
  </si>
  <si>
    <t>AMI-Eligible Credible Fear Claim Outcomes</t>
  </si>
  <si>
    <t>AMI USCIS Case Outcomes</t>
  </si>
  <si>
    <t>Asylum Processing Rule: EOIR Case Outcomes</t>
  </si>
  <si>
    <t>AMI Referrals to EOIR by Sex</t>
  </si>
  <si>
    <t>AMI Referrals to EOIR by Top Citizenships</t>
  </si>
  <si>
    <t>AMI Referrals to EOIR: Status Conference Outcomes</t>
  </si>
  <si>
    <t>No Status Conference</t>
  </si>
  <si>
    <t>Days from EOIR start date to Comprehensive Decision date</t>
  </si>
  <si>
    <r>
      <t>Positive Fear Findings</t>
    </r>
    <r>
      <rPr>
        <vertAlign val="superscript"/>
        <sz val="13"/>
        <rFont val="Garamond"/>
        <family val="1"/>
      </rPr>
      <t>1</t>
    </r>
  </si>
  <si>
    <r>
      <t>Negative Fear Findings</t>
    </r>
    <r>
      <rPr>
        <vertAlign val="superscript"/>
        <sz val="13"/>
        <rFont val="Garamond"/>
        <family val="1"/>
      </rPr>
      <t>2</t>
    </r>
  </si>
  <si>
    <r>
      <t>Admin Closed</t>
    </r>
    <r>
      <rPr>
        <vertAlign val="superscript"/>
        <sz val="13"/>
        <rFont val="Garamond"/>
        <family val="1"/>
      </rPr>
      <t>3</t>
    </r>
  </si>
  <si>
    <r>
      <t>Relief</t>
    </r>
    <r>
      <rPr>
        <vertAlign val="superscript"/>
        <sz val="13"/>
        <rFont val="Garamond"/>
        <family val="1"/>
      </rPr>
      <t>7</t>
    </r>
  </si>
  <si>
    <r>
      <t>Removal Orders</t>
    </r>
    <r>
      <rPr>
        <vertAlign val="superscript"/>
        <sz val="13"/>
        <rFont val="Garamond"/>
        <family val="1"/>
      </rPr>
      <t>8</t>
    </r>
  </si>
  <si>
    <r>
      <t>AMI Referrals to EOIR: Comprehensive Case Outcomes by Hearing Location</t>
    </r>
    <r>
      <rPr>
        <b/>
        <vertAlign val="superscript"/>
        <sz val="13"/>
        <rFont val="Garamond"/>
        <family val="1"/>
      </rPr>
      <t>1</t>
    </r>
  </si>
  <si>
    <t>AMI Cases Referred to EOIR - Comprehensive EOIR Case Outcomes</t>
  </si>
  <si>
    <t>Source: DHS Office of Immigration Statistics analysis of USCIS data.</t>
  </si>
  <si>
    <t>Source: DHS Office of Immigration Statistics analysis of EOIR data.</t>
  </si>
  <si>
    <t>Dismissed by IJ</t>
  </si>
  <si>
    <t>Terminated</t>
  </si>
  <si>
    <t>Boston</t>
  </si>
  <si>
    <t>Attorney Representation</t>
  </si>
  <si>
    <t>AMI Case Outcome by Attorney Representation</t>
  </si>
  <si>
    <t>Final or Most Recent Credible Fear Outcome by Attorney Representation</t>
  </si>
  <si>
    <t>Otay Mesa Detention Center</t>
  </si>
  <si>
    <t>Chicago</t>
  </si>
  <si>
    <r>
      <t>Pending</t>
    </r>
    <r>
      <rPr>
        <vertAlign val="superscript"/>
        <sz val="13"/>
        <rFont val="Garamond"/>
        <family val="1"/>
      </rPr>
      <t>9</t>
    </r>
  </si>
  <si>
    <r>
      <t>Relief</t>
    </r>
    <r>
      <rPr>
        <vertAlign val="superscript"/>
        <sz val="13"/>
        <rFont val="Garamond"/>
        <family val="1"/>
      </rPr>
      <t>6</t>
    </r>
  </si>
  <si>
    <r>
      <t>Los Angeles</t>
    </r>
    <r>
      <rPr>
        <vertAlign val="superscript"/>
        <sz val="13"/>
        <rFont val="Garamond"/>
        <family val="1"/>
      </rPr>
      <t>7</t>
    </r>
  </si>
  <si>
    <r>
      <t>New York</t>
    </r>
    <r>
      <rPr>
        <vertAlign val="superscript"/>
        <sz val="13"/>
        <rFont val="Garamond"/>
        <family val="1"/>
      </rPr>
      <t>8</t>
    </r>
  </si>
  <si>
    <r>
      <t>Pending</t>
    </r>
    <r>
      <rPr>
        <vertAlign val="superscript"/>
        <sz val="13"/>
        <rFont val="Garamond"/>
        <family val="1"/>
      </rPr>
      <t>1</t>
    </r>
  </si>
  <si>
    <r>
      <t>AMI Referrals to EOIR: Comprehensive Case Outcomes</t>
    </r>
    <r>
      <rPr>
        <b/>
        <vertAlign val="superscript"/>
        <sz val="13"/>
        <rFont val="Garamond"/>
        <family val="1"/>
      </rPr>
      <t>2</t>
    </r>
  </si>
  <si>
    <r>
      <t>Relief</t>
    </r>
    <r>
      <rPr>
        <vertAlign val="superscript"/>
        <sz val="13"/>
        <rFont val="Garamond"/>
        <family val="1"/>
      </rPr>
      <t>3</t>
    </r>
  </si>
  <si>
    <r>
      <t>Removal Orders</t>
    </r>
    <r>
      <rPr>
        <vertAlign val="superscript"/>
        <sz val="13"/>
        <rFont val="Garamond"/>
        <family val="1"/>
      </rPr>
      <t>5</t>
    </r>
  </si>
  <si>
    <r>
      <rPr>
        <vertAlign val="superscript"/>
        <sz val="11"/>
        <rFont val="Garamond"/>
        <family val="1"/>
      </rPr>
      <t>3</t>
    </r>
    <r>
      <rPr>
        <sz val="11"/>
        <rFont val="Garamond"/>
        <family val="1"/>
      </rPr>
      <t xml:space="preserve"> Persons subject to multiple forms of relief are only reported within a single category with priority assignments in the order listed in the table. For example, a person granted asylum and withholding of removal is only reported within the asylum category. </t>
    </r>
  </si>
  <si>
    <r>
      <rPr>
        <vertAlign val="superscript"/>
        <sz val="11"/>
        <rFont val="Garamond"/>
        <family val="1"/>
      </rPr>
      <t>5</t>
    </r>
    <r>
      <rPr>
        <sz val="11"/>
        <rFont val="Garamond"/>
        <family val="1"/>
      </rPr>
      <t xml:space="preserve"> Persons subject to removal orders and asylum withholding or CAT withholding are only reported within the relief categories. For example, a person ordered removed and granted withholding of removal is only reported within the withholding of removal category.</t>
    </r>
  </si>
  <si>
    <r>
      <t>AMI Referrals to EOIR: Comprehensive Case Outcomes by Attorney Representation</t>
    </r>
    <r>
      <rPr>
        <b/>
        <vertAlign val="superscript"/>
        <sz val="13"/>
        <rFont val="Garamond"/>
        <family val="1"/>
      </rPr>
      <t>2</t>
    </r>
  </si>
  <si>
    <r>
      <t>Credible Fear Cases by Top Citizenship</t>
    </r>
    <r>
      <rPr>
        <b/>
        <vertAlign val="superscript"/>
        <sz val="13"/>
        <color rgb="FF000000"/>
        <rFont val="Garamond"/>
        <family val="1"/>
      </rPr>
      <t>1</t>
    </r>
  </si>
  <si>
    <t>Credible Fear Cases by Detention Facility</t>
  </si>
  <si>
    <t>Cuba</t>
  </si>
  <si>
    <t>Voluntary Departure</t>
  </si>
  <si>
    <t>Voluntary departure</t>
  </si>
  <si>
    <r>
      <t>1</t>
    </r>
    <r>
      <rPr>
        <sz val="11"/>
        <rFont val="Garamond"/>
        <family val="1"/>
      </rPr>
      <t xml:space="preserve"> Include positive fear determinations and negative fear determinations appealed to EOIR and vacated by an Immigration Judge (IJ).</t>
    </r>
  </si>
  <si>
    <r>
      <t>2</t>
    </r>
    <r>
      <rPr>
        <sz val="11"/>
        <rFont val="Garamond"/>
        <family val="1"/>
      </rPr>
      <t xml:space="preserve"> Include negative fear determinations not appealed to EOIR and negative fear determinations appealed to EOIR and upheld by an IJ.</t>
    </r>
  </si>
  <si>
    <r>
      <t>8</t>
    </r>
    <r>
      <rPr>
        <sz val="11"/>
        <rFont val="Garamond"/>
        <family val="1"/>
      </rPr>
      <t xml:space="preserve"> Includes </t>
    </r>
    <r>
      <rPr>
        <i/>
        <sz val="11"/>
        <rFont val="Garamond"/>
        <family val="1"/>
      </rPr>
      <t xml:space="preserve">in absentia </t>
    </r>
    <r>
      <rPr>
        <sz val="11"/>
        <rFont val="Garamond"/>
        <family val="1"/>
      </rPr>
      <t xml:space="preserve">and not </t>
    </r>
    <r>
      <rPr>
        <i/>
        <sz val="11"/>
        <rFont val="Garamond"/>
        <family val="1"/>
      </rPr>
      <t>in absentia</t>
    </r>
    <r>
      <rPr>
        <sz val="11"/>
        <rFont val="Garamond"/>
        <family val="1"/>
      </rPr>
      <t xml:space="preserve"> removal orders issued based on Status Conference or INA 240 proceedings.</t>
    </r>
  </si>
  <si>
    <r>
      <t>1</t>
    </r>
    <r>
      <rPr>
        <sz val="11"/>
        <rFont val="Garamond"/>
        <family val="1"/>
      </rPr>
      <t xml:space="preserve"> Top citizenships are ranked based on total AMI eligible cases.</t>
    </r>
  </si>
  <si>
    <r>
      <t>1</t>
    </r>
    <r>
      <rPr>
        <sz val="11"/>
        <rFont val="Garamond"/>
        <family val="1"/>
      </rPr>
      <t xml:space="preserve"> Top citizenships are ranked based on total AMI cases.</t>
    </r>
  </si>
  <si>
    <r>
      <rPr>
        <vertAlign val="superscript"/>
        <sz val="11"/>
        <rFont val="Garamond"/>
        <family val="1"/>
      </rPr>
      <t>4</t>
    </r>
    <r>
      <rPr>
        <sz val="11"/>
        <rFont val="Garamond"/>
        <family val="1"/>
      </rPr>
      <t xml:space="preserve"> People who receive asylum withholding or Convention Against Torture (CAT) withholding are subject to an order of removal that has been withheld; they are eligible to remain in the United States and apply for work authorization, but not automatically eligible to apply for lawful permanent residence and may be subject to removal in the future if DHS reinstates the removal order.</t>
    </r>
  </si>
  <si>
    <r>
      <t>7</t>
    </r>
    <r>
      <rPr>
        <sz val="11"/>
        <rFont val="Garamond"/>
        <family val="1"/>
      </rPr>
      <t xml:space="preserve"> Los Angeles Asylum Office includes Van Nuys branch.</t>
    </r>
  </si>
  <si>
    <t>Turkey</t>
  </si>
  <si>
    <t>- Count not Available</t>
  </si>
  <si>
    <r>
      <t>Detained - Other Facility</t>
    </r>
    <r>
      <rPr>
        <vertAlign val="superscript"/>
        <sz val="13"/>
        <color rgb="FF000000"/>
        <rFont val="Garamond"/>
        <family val="1"/>
      </rPr>
      <t>2</t>
    </r>
  </si>
  <si>
    <r>
      <t>4</t>
    </r>
    <r>
      <rPr>
        <sz val="11"/>
        <rFont val="Garamond"/>
        <family val="1"/>
      </rPr>
      <t xml:space="preserve"> Pending completion with USCIS.</t>
    </r>
  </si>
  <si>
    <r>
      <t>Scheduled</t>
    </r>
    <r>
      <rPr>
        <vertAlign val="superscript"/>
        <sz val="13"/>
        <color rgb="FF000000"/>
        <rFont val="Garamond"/>
        <family val="1"/>
      </rPr>
      <t>3</t>
    </r>
  </si>
  <si>
    <r>
      <t>Pending USCIS Adjudication</t>
    </r>
    <r>
      <rPr>
        <vertAlign val="superscript"/>
        <sz val="13"/>
        <color rgb="FF000000"/>
        <rFont val="Garamond"/>
        <family val="1"/>
      </rPr>
      <t>4</t>
    </r>
  </si>
  <si>
    <t xml:space="preserve">Detained </t>
  </si>
  <si>
    <r>
      <t>Pending with IJ</t>
    </r>
    <r>
      <rPr>
        <vertAlign val="superscript"/>
        <sz val="13"/>
        <color rgb="FF000000"/>
        <rFont val="Garamond"/>
        <family val="1"/>
      </rPr>
      <t>5</t>
    </r>
  </si>
  <si>
    <r>
      <t>Admin Closed</t>
    </r>
    <r>
      <rPr>
        <vertAlign val="superscript"/>
        <sz val="13"/>
        <color rgb="FF000000"/>
        <rFont val="Garamond"/>
        <family val="1"/>
      </rPr>
      <t>7</t>
    </r>
  </si>
  <si>
    <r>
      <t>Positive Fear Found</t>
    </r>
    <r>
      <rPr>
        <vertAlign val="superscript"/>
        <sz val="13"/>
        <color rgb="FF000000"/>
        <rFont val="Garamond"/>
        <family val="1"/>
      </rPr>
      <t>8</t>
    </r>
  </si>
  <si>
    <r>
      <t>Negative Fear Found</t>
    </r>
    <r>
      <rPr>
        <vertAlign val="superscript"/>
        <sz val="13"/>
        <color rgb="FF000000"/>
        <rFont val="Garamond"/>
        <family val="1"/>
      </rPr>
      <t>9</t>
    </r>
  </si>
  <si>
    <r>
      <t>Pending Completion</t>
    </r>
    <r>
      <rPr>
        <vertAlign val="superscript"/>
        <sz val="13"/>
        <color rgb="FF000000"/>
        <rFont val="Garamond"/>
        <family val="1"/>
      </rPr>
      <t>10</t>
    </r>
  </si>
  <si>
    <r>
      <t>Days from encounter to initial completion</t>
    </r>
    <r>
      <rPr>
        <vertAlign val="superscript"/>
        <sz val="13"/>
        <color rgb="FF000000"/>
        <rFont val="Garamond"/>
        <family val="1"/>
      </rPr>
      <t>11</t>
    </r>
  </si>
  <si>
    <r>
      <t>Days from encounter to final completion</t>
    </r>
    <r>
      <rPr>
        <vertAlign val="superscript"/>
        <sz val="13"/>
        <color rgb="FF000000"/>
        <rFont val="Garamond"/>
        <family val="1"/>
      </rPr>
      <t>12</t>
    </r>
  </si>
  <si>
    <r>
      <t>Total Eligible for Removal</t>
    </r>
    <r>
      <rPr>
        <b/>
        <vertAlign val="superscript"/>
        <sz val="13"/>
        <color rgb="FF000000"/>
        <rFont val="Garamond"/>
        <family val="1"/>
      </rPr>
      <t>13</t>
    </r>
  </si>
  <si>
    <r>
      <t>5</t>
    </r>
    <r>
      <rPr>
        <sz val="11"/>
        <rFont val="Garamond"/>
        <family val="1"/>
      </rPr>
      <t xml:space="preserve"> Pending completion with EOIR. </t>
    </r>
  </si>
  <si>
    <r>
      <t>8</t>
    </r>
    <r>
      <rPr>
        <sz val="11"/>
        <rFont val="Garamond"/>
        <family val="1"/>
      </rPr>
      <t xml:space="preserve"> Include positive fear determinations and appealed negative fear determinations vacated by an Immigration Judge (IJ).</t>
    </r>
  </si>
  <si>
    <r>
      <t>9</t>
    </r>
    <r>
      <rPr>
        <sz val="11"/>
        <rFont val="Garamond"/>
        <family val="1"/>
      </rPr>
      <t xml:space="preserve"> Include negative fear determinations not appealed and negative fear determinations appealed and upheld by an IJ.</t>
    </r>
  </si>
  <si>
    <r>
      <t xml:space="preserve">10 </t>
    </r>
    <r>
      <rPr>
        <sz val="11"/>
        <rFont val="Garamond"/>
        <family val="1"/>
      </rPr>
      <t xml:space="preserve">Pending completion with USCIS and/or EOIR. </t>
    </r>
  </si>
  <si>
    <r>
      <t>11</t>
    </r>
    <r>
      <rPr>
        <sz val="11"/>
        <rFont val="Garamond"/>
        <family val="1"/>
      </rPr>
      <t xml:space="preserve"> Include USCIS completion date.</t>
    </r>
  </si>
  <si>
    <r>
      <t>12</t>
    </r>
    <r>
      <rPr>
        <sz val="11"/>
        <rFont val="Garamond"/>
        <family val="1"/>
      </rPr>
      <t xml:space="preserve"> Include USCIS completion date for positive fear determinations, Admin Closed, and negative fear determinations not appealed. Include EOIR CFR completion date for negative fear determination cases appealed to EOIR. </t>
    </r>
  </si>
  <si>
    <r>
      <t>Pending Completion</t>
    </r>
    <r>
      <rPr>
        <vertAlign val="superscript"/>
        <sz val="13"/>
        <rFont val="Garamond"/>
        <family val="1"/>
      </rPr>
      <t>4</t>
    </r>
  </si>
  <si>
    <r>
      <t>4</t>
    </r>
    <r>
      <rPr>
        <sz val="11"/>
        <rFont val="Garamond"/>
        <family val="1"/>
      </rPr>
      <t xml:space="preserve"> Pending completion with USCIS and/or EOIR. </t>
    </r>
  </si>
  <si>
    <r>
      <t>Other</t>
    </r>
    <r>
      <rPr>
        <vertAlign val="superscript"/>
        <sz val="13"/>
        <rFont val="Garamond"/>
        <family val="1"/>
      </rPr>
      <t>5</t>
    </r>
  </si>
  <si>
    <r>
      <t>5</t>
    </r>
    <r>
      <rPr>
        <sz val="11"/>
        <rFont val="Garamond"/>
        <family val="1"/>
      </rPr>
      <t xml:space="preserve"> Cases with lifted detention and other unknown completion status.</t>
    </r>
  </si>
  <si>
    <r>
      <t>Other/Unknown</t>
    </r>
    <r>
      <rPr>
        <vertAlign val="superscript"/>
        <sz val="13"/>
        <color rgb="FF000000"/>
        <rFont val="Garamond"/>
        <family val="1"/>
      </rPr>
      <t>6</t>
    </r>
  </si>
  <si>
    <r>
      <t>6</t>
    </r>
    <r>
      <rPr>
        <sz val="11"/>
        <rFont val="Garamond"/>
        <family val="1"/>
      </rPr>
      <t xml:space="preserve"> Relief categories include asylum, asylum withholding, CAT Withholding issued based on Status Conference or INA 240 proceedings, and other relief.</t>
    </r>
  </si>
  <si>
    <r>
      <t>3</t>
    </r>
    <r>
      <rPr>
        <sz val="11"/>
        <rFont val="Garamond"/>
        <family val="1"/>
      </rPr>
      <t xml:space="preserve"> Admin closed reasons include dissolve, ineligible for Asylum Processing Rule (APR), language access, and other reasons.</t>
    </r>
  </si>
  <si>
    <r>
      <t>7</t>
    </r>
    <r>
      <rPr>
        <sz val="11"/>
        <rFont val="Garamond"/>
        <family val="1"/>
      </rPr>
      <t xml:space="preserve"> Admin closed reasons include dissolve, ineligible for Asylum Processing Rule (APR), language access, and other reasons.</t>
    </r>
  </si>
  <si>
    <r>
      <t xml:space="preserve">6 </t>
    </r>
    <r>
      <rPr>
        <sz val="11"/>
        <rFont val="Garamond"/>
        <family val="1"/>
      </rPr>
      <t xml:space="preserve"> AMI admin close reasons include interview no-show, ineligible APR/AMI processing, outside of Jurisdiction, and other reasons.</t>
    </r>
  </si>
  <si>
    <r>
      <t>Interview Outcome</t>
    </r>
    <r>
      <rPr>
        <b/>
        <vertAlign val="superscript"/>
        <sz val="13"/>
        <color rgb="FF000000"/>
        <rFont val="Garamond"/>
        <family val="1"/>
      </rPr>
      <t>2</t>
    </r>
  </si>
  <si>
    <r>
      <t>Newark Asylum Office</t>
    </r>
    <r>
      <rPr>
        <vertAlign val="superscript"/>
        <sz val="13"/>
        <color rgb="FF000000"/>
        <rFont val="Garamond"/>
        <family val="1"/>
      </rPr>
      <t>4</t>
    </r>
  </si>
  <si>
    <r>
      <t>Days from final CF</t>
    </r>
    <r>
      <rPr>
        <vertAlign val="superscript"/>
        <sz val="13"/>
        <color rgb="FF000000"/>
        <rFont val="Garamond"/>
        <family val="1"/>
      </rPr>
      <t>5</t>
    </r>
    <r>
      <rPr>
        <sz val="13"/>
        <color rgb="FF000000"/>
        <rFont val="Garamond"/>
        <family val="1"/>
      </rPr>
      <t xml:space="preserve"> result to latest interview</t>
    </r>
  </si>
  <si>
    <r>
      <t>Days from final CF</t>
    </r>
    <r>
      <rPr>
        <vertAlign val="superscript"/>
        <sz val="13"/>
        <color rgb="FF000000"/>
        <rFont val="Garamond"/>
        <family val="1"/>
      </rPr>
      <t>5</t>
    </r>
    <r>
      <rPr>
        <sz val="13"/>
        <color rgb="FF000000"/>
        <rFont val="Garamond"/>
        <family val="1"/>
      </rPr>
      <t xml:space="preserve"> result to AMI completion</t>
    </r>
  </si>
  <si>
    <r>
      <t xml:space="preserve">4 </t>
    </r>
    <r>
      <rPr>
        <sz val="11"/>
        <rFont val="Garamond"/>
        <family val="1"/>
      </rPr>
      <t xml:space="preserve">Newark Asylum Office includes the Manhattan Branch. </t>
    </r>
  </si>
  <si>
    <r>
      <rPr>
        <vertAlign val="superscript"/>
        <sz val="11"/>
        <color theme="1"/>
        <rFont val="Calibri"/>
        <family val="2"/>
        <scheme val="minor"/>
      </rPr>
      <t>5</t>
    </r>
    <r>
      <rPr>
        <sz val="11"/>
        <color theme="1"/>
        <rFont val="Calibri"/>
        <family val="2"/>
        <scheme val="minor"/>
      </rPr>
      <t xml:space="preserve"> </t>
    </r>
    <r>
      <rPr>
        <sz val="11"/>
        <rFont val="Garamond"/>
        <family val="1"/>
      </rPr>
      <t>The day of “final CF result” is the date that the positive credible fear determination is served on the applicant, which is the date of filing and receipt under 8 C.F.R. § 208.3(a)(2).</t>
    </r>
  </si>
  <si>
    <r>
      <rPr>
        <vertAlign val="superscript"/>
        <sz val="11"/>
        <rFont val="Garamond"/>
        <family val="1"/>
      </rPr>
      <t xml:space="preserve">1 </t>
    </r>
    <r>
      <rPr>
        <sz val="11"/>
        <rFont val="Garamond"/>
        <family val="1"/>
      </rPr>
      <t>Includes Change of Venue and Transfer.</t>
    </r>
  </si>
  <si>
    <t>Withholding/Deferral of Removal</t>
  </si>
  <si>
    <r>
      <t>Asylum</t>
    </r>
    <r>
      <rPr>
        <vertAlign val="superscript"/>
        <sz val="13"/>
        <rFont val="Garamond"/>
        <family val="1"/>
      </rPr>
      <t>4</t>
    </r>
  </si>
  <si>
    <t>Relief</t>
  </si>
  <si>
    <t>Admin Closed</t>
  </si>
  <si>
    <t xml:space="preserve">Negative Fear </t>
  </si>
  <si>
    <t>Positive Fear</t>
  </si>
  <si>
    <t>Grant of Withholding of Removal under the Convention Against Torture</t>
  </si>
  <si>
    <t>Grant of Withholding of Removal under INA 241(b)(3)(B)</t>
  </si>
  <si>
    <t>Grant of Deferral of Removal under the Convention Against Torture</t>
  </si>
  <si>
    <t>Denial of Withholding of Removal / Deferral of Removal</t>
  </si>
  <si>
    <t>Arlington Asylum Office</t>
  </si>
  <si>
    <t>Voluntary Depature</t>
  </si>
  <si>
    <r>
      <t>Admin Closed</t>
    </r>
    <r>
      <rPr>
        <vertAlign val="superscript"/>
        <sz val="13"/>
        <rFont val="Garamond"/>
        <family val="1"/>
      </rPr>
      <t>1</t>
    </r>
  </si>
  <si>
    <t>AMI completion by WH/CAT eligibility and attorney representation</t>
  </si>
  <si>
    <r>
      <t>7</t>
    </r>
    <r>
      <rPr>
        <sz val="11"/>
        <rFont val="Garamond"/>
        <family val="1"/>
      </rPr>
      <t xml:space="preserve"> Relief categories include asylum, asylum withholding, Convention Against Torture (CAT) Withholding issued based on Status Conference or Immigration and Naturalization Act (INA) 240 proceedings, and other relief.</t>
    </r>
  </si>
  <si>
    <t>Asylum Processing Rule: Asylum Merits Interview Case Outcome</t>
  </si>
  <si>
    <r>
      <rPr>
        <vertAlign val="superscript"/>
        <sz val="11"/>
        <rFont val="Garamond"/>
        <family val="1"/>
      </rPr>
      <t>2</t>
    </r>
    <r>
      <rPr>
        <sz val="11"/>
        <rFont val="Garamond"/>
        <family val="1"/>
      </rPr>
      <t xml:space="preserve"> Comprehensive case outcomes include results of status conferences and Immigration and Naturalization Act (INA) 240 proceedings.</t>
    </r>
  </si>
  <si>
    <r>
      <rPr>
        <vertAlign val="superscript"/>
        <sz val="11"/>
        <color theme="1"/>
        <rFont val="Garamond"/>
        <family val="1"/>
      </rPr>
      <t>1</t>
    </r>
    <r>
      <rPr>
        <sz val="11"/>
        <color theme="1"/>
        <rFont val="Garamond"/>
        <family val="1"/>
      </rPr>
      <t xml:space="preserve"> Asylum Merits Interview (AMI) admin close reasons include interview no-show, ineligible Asylum Processing Rule/AMI processing, outside of jurisdiction, and other reasons.</t>
    </r>
  </si>
  <si>
    <r>
      <t>3</t>
    </r>
    <r>
      <rPr>
        <sz val="11"/>
        <rFont val="Garamond"/>
        <family val="1"/>
      </rPr>
      <t xml:space="preserve"> Interviews scheduled to occur on or after April 1, 2023.</t>
    </r>
  </si>
  <si>
    <t>Credible Fear Cases by Asylum Office</t>
  </si>
  <si>
    <t>Houston Asylum Office</t>
  </si>
  <si>
    <t>New Orleans Asylum Office</t>
  </si>
  <si>
    <t>Newark Asylum Office</t>
  </si>
  <si>
    <t>AMI Cases by Asylum Office</t>
  </si>
  <si>
    <t>Administrative Closing - Other</t>
  </si>
  <si>
    <t xml:space="preserve">Administrative Closing - Other </t>
  </si>
  <si>
    <t xml:space="preserve">Notes: Data valid as of April 3, 2023.  Supplemental table describes credible fear case outcomes for people encountered between June 2022 and March 2023. </t>
  </si>
  <si>
    <t xml:space="preserve">Notes: Data valid as of April 3, 2023.  Supplemental table describes AMI case outcomes for people encountered between June 2022 and March 2023. </t>
  </si>
  <si>
    <t>Karnes CO Immigration Processing Center</t>
  </si>
  <si>
    <t xml:space="preserve">Postive Fear </t>
  </si>
  <si>
    <t>T Don Hutto Detention Center</t>
  </si>
  <si>
    <t>El Valle Detention Center</t>
  </si>
  <si>
    <t xml:space="preserve">IAH Secure Adult Facility </t>
  </si>
  <si>
    <t>Imperial Regional Adult Detention Facility</t>
  </si>
  <si>
    <t>Port Isabel SPC</t>
  </si>
  <si>
    <t>IAH Adult Detetnion Facility</t>
  </si>
  <si>
    <t>El Valle Detention Facility</t>
  </si>
  <si>
    <t>Imperial Regional Adult Detetnion Facility</t>
  </si>
  <si>
    <r>
      <rPr>
        <vertAlign val="superscript"/>
        <sz val="11"/>
        <rFont val="Garamond"/>
        <family val="1"/>
      </rPr>
      <t xml:space="preserve">13 </t>
    </r>
    <r>
      <rPr>
        <sz val="11"/>
        <rFont val="Garamond"/>
        <family val="1"/>
      </rPr>
      <t xml:space="preserve">Include negative fear determinations not appealed to EOIR, negative fear determinations appealed to EOIR and upheld by an IJ, and dissolved admin closed cases. </t>
    </r>
    <r>
      <rPr>
        <sz val="11"/>
        <color rgb="FFFF0000"/>
        <rFont val="Garamond"/>
        <family val="1"/>
      </rPr>
      <t xml:space="preserve"> </t>
    </r>
    <r>
      <rPr>
        <sz val="11"/>
        <color theme="0"/>
        <rFont val="Garamond"/>
        <family val="1"/>
      </rPr>
      <t>Data exclude six (6) removals of noncitizens who withdrew their asylum applications following positive fear determinations; one (1) removal with a case pending; and nine (9) removals marked eligible for AMI with documented reasons for removal.</t>
    </r>
  </si>
  <si>
    <r>
      <t>9</t>
    </r>
    <r>
      <rPr>
        <sz val="11"/>
        <rFont val="Garamond"/>
        <family val="1"/>
      </rPr>
      <t xml:space="preserve"> Includes Change of Venue and Transfer.</t>
    </r>
  </si>
  <si>
    <r>
      <t>6</t>
    </r>
    <r>
      <rPr>
        <sz val="11"/>
        <rFont val="Garamond"/>
        <family val="1"/>
      </rPr>
      <t xml:space="preserve"> Other includes 21 cases with lifted detention status and 20 with other unknown completion status.</t>
    </r>
  </si>
  <si>
    <r>
      <t>2</t>
    </r>
    <r>
      <rPr>
        <sz val="11"/>
        <rFont val="Garamond"/>
        <family val="1"/>
      </rPr>
      <t xml:space="preserve"> Other Facility includes South Texas Family Residential Center; Karnes County, Port Isabel, and Otero Country Immigration Processing Centers; T. Don Hutto Detention Center; and Adams County Correctional Center.</t>
    </r>
  </si>
  <si>
    <r>
      <t xml:space="preserve">2 </t>
    </r>
    <r>
      <rPr>
        <sz val="11"/>
        <rFont val="Garamond"/>
        <family val="1"/>
      </rPr>
      <t xml:space="preserve">Interview Outcomes include 95 cases admin closed without being interviewed. </t>
    </r>
  </si>
  <si>
    <r>
      <t>Newark Asylum Office</t>
    </r>
    <r>
      <rPr>
        <vertAlign val="superscript"/>
        <sz val="13"/>
        <color rgb="FF000000"/>
        <rFont val="Garamond"/>
        <family val="1"/>
      </rPr>
      <t>2</t>
    </r>
  </si>
  <si>
    <r>
      <rPr>
        <vertAlign val="superscript"/>
        <sz val="11"/>
        <color theme="1"/>
        <rFont val="Garamond"/>
        <family val="1"/>
      </rPr>
      <t>2</t>
    </r>
    <r>
      <rPr>
        <sz val="11"/>
        <color theme="1"/>
        <rFont val="Garamond"/>
        <family val="1"/>
      </rPr>
      <t xml:space="preserve"> Newark Asylum Office includes the Manhattan Branch. </t>
    </r>
  </si>
  <si>
    <t>South Texas Family Residential Center</t>
  </si>
  <si>
    <t>IAH Adult Detention Facility</t>
  </si>
  <si>
    <r>
      <t xml:space="preserve">8 </t>
    </r>
    <r>
      <rPr>
        <sz val="11"/>
        <rFont val="Garamond"/>
        <family val="1"/>
      </rPr>
      <t xml:space="preserve">New York Asylum Office includes Broadway and Varick branches. </t>
    </r>
  </si>
  <si>
    <r>
      <t xml:space="preserve">3 </t>
    </r>
    <r>
      <rPr>
        <sz val="11"/>
        <rFont val="Garamond"/>
        <family val="1"/>
      </rPr>
      <t>AMI admin close reasons include interview no-show, ineligible Asylum Processing Rule/AMI processing, outside of Jurisdiction, and other reasons.</t>
    </r>
  </si>
  <si>
    <t>Notes:  Data in this report are organized by cohort based on the month of U.S. Customs and Border Protection (CBP) encounter, rather than by the date of each subsequent event. For example, data in the June 2022 column describe fear claims and case outcomes for the 593 people encountered in June 2022, regardless of when their fear claims or Asylum Merits Interview (AMI) cases were adjudicated. U.S. Citizenship and Immigration Services (USCIS) data valid as of April 3, 2023. Department of Justice (DOJ) Executive Office of Immigration Review (EOIR) data valid as of March 31, 2023 and Immigration and Customs Enforcement (ICE) data valid as of March 31, 2023.</t>
  </si>
  <si>
    <t>Notes:  Data in this report are organized by cohort based on the month of U.S. Customs and Border Protection (CBP) encounter, rather than by the date of each subsequent event. For example, data in the June 2022 column describe fear claims and case outcomes for the 593 people encountered in June 2022, regardless of when their fear claims or Asylum Merits Interview (AMI) cases were adjudicated. U.S. Citizenship and Immigration Services (USCIS) data valid as of April 3, 2023. Department of Justice (DOJ) Executive Office of Immigration Review (EOIR) data valid as of March 31, 2023 and Immigration and Customs Enforcement (ICE) data valid as of 
March 31, 2023.</t>
  </si>
  <si>
    <r>
      <t>Notes:  Data in this report are organized by cohort based on the month of U.S. Customs and Border Protection (CBP) encounter, rather than by the date of each subsequent event. For example, data in the June 2022 column describe fear claims and case outcomes for the 593 people encountered in June 2022, regardless of when their fear claims or Asylum Merits Interview (AMI) cases were adjudicated. U.S. Citizenship and Immigration Services (USCIS) data valid as of April 3, 2023. Department of Justice (DOJ) Executive Office of Immigration Review (EOIR) data valid as of March 31, 2023 and Immigration and Customs Enforcement (ICE) data valid as of 
March 31, 2023.</t>
    </r>
    <r>
      <rPr>
        <sz val="11"/>
        <color theme="0"/>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</si>
</sst>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
  </numFmts>
  <fonts count="36">
    <font>
      <sz val="11"/>
      <color theme="1"/>
      <name val="Calibri"/>
      <family val="2"/>
      <scheme val="minor"/>
    </font>
    <font>
      <sz val="11"/>
      <name val="Calibri"/>
      <family val="2"/>
      <scheme val="minor"/>
    </font>
    <font>
      <sz val="11"/>
      <name val="Garamond"/>
      <family val="1"/>
    </font>
    <font>
      <b/>
      <sz val="18"/>
      <name val="Garamond"/>
      <family val="1"/>
    </font>
    <font>
      <vertAlign val="superscript"/>
      <sz val="11"/>
      <name val="Garamond"/>
      <family val="1"/>
    </font>
    <font>
      <sz val="13"/>
      <name val="Garamond"/>
      <family val="1"/>
    </font>
    <font>
      <b/>
      <sz val="13"/>
      <name val="Garamond"/>
      <family val="1"/>
    </font>
    <font>
      <b/>
      <sz val="13"/>
      <color rgb="FF000000"/>
      <name val="Garamond"/>
      <family val="1"/>
    </font>
    <font>
      <sz val="13"/>
      <color rgb="FF000000"/>
      <name val="Garamond"/>
      <family val="1"/>
    </font>
    <font>
      <sz val="13"/>
      <name val="Calibri"/>
      <family val="2"/>
      <scheme val="minor"/>
    </font>
    <font>
      <vertAlign val="superscript"/>
      <sz val="13"/>
      <color rgb="FF000000"/>
      <name val="Garamond"/>
      <family val="1"/>
    </font>
    <font>
      <b/>
      <vertAlign val="superscript"/>
      <sz val="13"/>
      <color rgb="FF000000"/>
      <name val="Garamond"/>
      <family val="1"/>
    </font>
    <font>
      <sz val="8"/>
      <name val="Calibri"/>
      <family val="2"/>
      <scheme val="minor"/>
    </font>
    <font>
      <i/>
      <sz val="13"/>
      <color rgb="FF000000"/>
      <name val="Garamond"/>
      <family val="1"/>
    </font>
    <font>
      <sz val="13"/>
      <color rgb="FFFF0000"/>
      <name val="Garamond"/>
      <family val="1"/>
    </font>
    <font>
      <vertAlign val="superscript"/>
      <sz val="13"/>
      <name val="Garamond"/>
      <family val="1"/>
    </font>
    <font>
      <i/>
      <sz val="13"/>
      <name val="Garamond"/>
      <family val="1"/>
    </font>
    <font>
      <i/>
      <sz val="11"/>
      <name val="Garamond"/>
      <family val="1"/>
    </font>
    <font>
      <b/>
      <vertAlign val="superscript"/>
      <sz val="13"/>
      <name val="Garamond"/>
      <family val="1"/>
    </font>
    <font>
      <b/>
      <sz val="11"/>
      <name val="Calibri"/>
      <family val="2"/>
      <scheme val="minor"/>
    </font>
    <font>
      <sz val="11"/>
      <color theme="1"/>
      <name val="Garamond"/>
      <family val="1"/>
    </font>
    <font>
      <i/>
      <sz val="13"/>
      <color rgb="FFFF0000"/>
      <name val="Garamond"/>
      <family val="1"/>
    </font>
    <font>
      <i/>
      <sz val="13"/>
      <color theme="1"/>
      <name val="Garamond"/>
      <family val="1"/>
    </font>
    <font>
      <sz val="13"/>
      <color theme="1"/>
      <name val="Garamond"/>
      <family val="1"/>
    </font>
    <font>
      <b/>
      <sz val="13"/>
      <color theme="1"/>
      <name val="Garamond"/>
      <family val="1"/>
    </font>
    <font>
      <sz val="11"/>
      <color rgb="FFFF0000"/>
      <name val="Garamond"/>
      <family val="1"/>
    </font>
    <font>
      <sz val="11"/>
      <color rgb="FF000000"/>
      <name val="Garamond"/>
      <family val="1"/>
    </font>
    <font>
      <sz val="11"/>
      <color theme="1"/>
      <name val="Calibri"/>
      <family val="2"/>
      <scheme val="minor"/>
    </font>
    <font>
      <sz val="11"/>
      <color rgb="FFFF0000"/>
      <name val="Calibri"/>
      <family val="2"/>
      <scheme val="minor"/>
    </font>
    <font>
      <b/>
      <sz val="11"/>
      <color rgb="FFFF0000"/>
      <name val="Calibri"/>
      <family val="2"/>
      <scheme val="minor"/>
    </font>
    <font>
      <sz val="11"/>
      <name val="Garamond"/>
      <family val="2"/>
    </font>
    <font>
      <vertAlign val="superscript"/>
      <sz val="11"/>
      <color theme="1"/>
      <name val="Calibri"/>
      <family val="2"/>
      <scheme val="minor"/>
    </font>
    <font>
      <sz val="9.5"/>
      <color rgb="FF000000"/>
      <name val="Albany AMT"/>
    </font>
    <font>
      <vertAlign val="superscript"/>
      <sz val="11"/>
      <color theme="1"/>
      <name val="Garamond"/>
      <family val="1"/>
    </font>
    <font>
      <vertAlign val="superscript"/>
      <sz val="11"/>
      <color rgb="FFFF0000"/>
      <name val="Garamond"/>
      <family val="1"/>
    </font>
    <font>
      <sz val="11"/>
      <color theme="0"/>
      <name val="Garamond"/>
      <family val="1"/>
    </font>
  </fonts>
  <fills count="10">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0"/>
        <bgColor indexed="64"/>
      </patternFill>
    </fill>
    <fill>
      <patternFill patternType="solid">
        <fgColor rgb="FFB8CCE4"/>
        <bgColor indexed="64"/>
      </patternFill>
    </fill>
    <fill>
      <patternFill patternType="solid">
        <fgColor rgb="FFDCE6F1"/>
        <bgColor indexed="64"/>
      </patternFill>
    </fill>
    <fill>
      <patternFill patternType="solid">
        <fgColor rgb="FFFFFFFF"/>
        <bgColor indexed="64"/>
      </patternFill>
    </fill>
  </fills>
  <borders count="4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1C1C1"/>
      </left>
      <right style="thin">
        <color rgb="FFC1C1C1"/>
      </right>
      <top style="thin">
        <color rgb="FFC1C1C1"/>
      </top>
      <bottom style="thin">
        <color rgb="FFC1C1C1"/>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9" fontId="27" fillId="0" borderId="0" applyFont="0" applyFill="0" applyBorder="0" applyAlignment="0" applyProtection="0"/>
    <xf numFmtId="0" fontId="32" fillId="0" borderId="0"/>
  </cellStyleXfs>
  <cellXfs count="287">
    <xf numFmtId="0" fontId="0" fillId="0" borderId="0" xfId="0"/>
    <xf numFmtId="0" fontId="1" fillId="0" borderId="0" xfId="0" applyFont="1"/>
    <xf numFmtId="0" fontId="2" fillId="0" borderId="0" xfId="0" applyFont="1"/>
    <xf numFmtId="0" fontId="2" fillId="0" borderId="0" xfId="0" applyFont="1" applyAlignment="1">
      <alignment horizontal="left" wrapText="1"/>
    </xf>
    <xf numFmtId="0" fontId="5" fillId="0" borderId="0" xfId="0" applyFont="1"/>
    <xf numFmtId="0" fontId="7" fillId="4" borderId="1" xfId="0" applyFont="1" applyFill="1" applyBorder="1" applyAlignment="1">
      <alignment horizontal="left" vertical="center"/>
    </xf>
    <xf numFmtId="0" fontId="8" fillId="4" borderId="1" xfId="0" applyFont="1" applyFill="1" applyBorder="1" applyAlignment="1">
      <alignment horizontal="left" vertical="center" indent="1"/>
    </xf>
    <xf numFmtId="3" fontId="5" fillId="2" borderId="9" xfId="0" applyNumberFormat="1" applyFont="1" applyFill="1" applyBorder="1"/>
    <xf numFmtId="3" fontId="5" fillId="2" borderId="4" xfId="0" applyNumberFormat="1" applyFont="1" applyFill="1" applyBorder="1"/>
    <xf numFmtId="3" fontId="8" fillId="2" borderId="10" xfId="0" applyNumberFormat="1" applyFont="1" applyFill="1" applyBorder="1"/>
    <xf numFmtId="3" fontId="5" fillId="5" borderId="9" xfId="0" applyNumberFormat="1" applyFont="1" applyFill="1" applyBorder="1"/>
    <xf numFmtId="3" fontId="5" fillId="5" borderId="4" xfId="0" applyNumberFormat="1" applyFont="1" applyFill="1" applyBorder="1"/>
    <xf numFmtId="3" fontId="8" fillId="5" borderId="10" xfId="0" applyNumberFormat="1" applyFont="1" applyFill="1" applyBorder="1"/>
    <xf numFmtId="3" fontId="5" fillId="0" borderId="0" xfId="0" applyNumberFormat="1" applyFont="1" applyBorder="1"/>
    <xf numFmtId="0" fontId="5" fillId="0" borderId="0" xfId="0" applyFont="1" applyBorder="1"/>
    <xf numFmtId="3" fontId="5" fillId="3" borderId="10" xfId="0" applyNumberFormat="1" applyFont="1" applyFill="1" applyBorder="1"/>
    <xf numFmtId="3" fontId="5" fillId="2" borderId="10" xfId="0" applyNumberFormat="1" applyFont="1" applyFill="1" applyBorder="1"/>
    <xf numFmtId="3" fontId="6" fillId="5" borderId="4" xfId="0" applyNumberFormat="1" applyFont="1" applyFill="1" applyBorder="1"/>
    <xf numFmtId="3" fontId="7" fillId="5" borderId="10" xfId="0" applyNumberFormat="1" applyFont="1" applyFill="1" applyBorder="1"/>
    <xf numFmtId="0" fontId="6" fillId="4" borderId="1" xfId="0" applyFont="1" applyFill="1" applyBorder="1" applyAlignment="1">
      <alignment horizontal="left" vertical="center"/>
    </xf>
    <xf numFmtId="0" fontId="5" fillId="4" borderId="1" xfId="0" applyFont="1" applyFill="1" applyBorder="1" applyAlignment="1">
      <alignment horizontal="left" vertical="center" indent="1"/>
    </xf>
    <xf numFmtId="3" fontId="8" fillId="5" borderId="4" xfId="0" applyNumberFormat="1" applyFont="1" applyFill="1" applyBorder="1"/>
    <xf numFmtId="3" fontId="8" fillId="2" borderId="4" xfId="0" applyNumberFormat="1" applyFont="1" applyFill="1" applyBorder="1"/>
    <xf numFmtId="3" fontId="5" fillId="3" borderId="4" xfId="0" applyNumberFormat="1" applyFont="1" applyFill="1" applyBorder="1"/>
    <xf numFmtId="3" fontId="6" fillId="3" borderId="4" xfId="0" applyNumberFormat="1" applyFont="1" applyFill="1" applyBorder="1"/>
    <xf numFmtId="3" fontId="7" fillId="2" borderId="4" xfId="0" applyNumberFormat="1" applyFont="1" applyFill="1" applyBorder="1"/>
    <xf numFmtId="0" fontId="9" fillId="0" borderId="0" xfId="0" applyFont="1" applyAlignment="1">
      <alignment vertical="center"/>
    </xf>
    <xf numFmtId="3" fontId="5"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9" fillId="0" borderId="0" xfId="0" applyFont="1" applyFill="1" applyBorder="1" applyAlignment="1">
      <alignment vertical="center"/>
    </xf>
    <xf numFmtId="0" fontId="7" fillId="4" borderId="1" xfId="0" applyFont="1" applyFill="1" applyBorder="1" applyAlignment="1">
      <alignment vertical="center"/>
    </xf>
    <xf numFmtId="0" fontId="8" fillId="4" borderId="1" xfId="0" applyFont="1" applyFill="1" applyBorder="1" applyAlignment="1">
      <alignment horizontal="left" vertical="center" indent="2"/>
    </xf>
    <xf numFmtId="0" fontId="8" fillId="4" borderId="1" xfId="0" applyFont="1" applyFill="1" applyBorder="1" applyAlignment="1">
      <alignment horizontal="left" vertical="center" indent="3"/>
    </xf>
    <xf numFmtId="3" fontId="5" fillId="6" borderId="4" xfId="0" applyNumberFormat="1" applyFont="1" applyFill="1" applyBorder="1"/>
    <xf numFmtId="0" fontId="7" fillId="4" borderId="3" xfId="0" applyFont="1" applyFill="1" applyBorder="1" applyAlignment="1">
      <alignment vertical="center"/>
    </xf>
    <xf numFmtId="0" fontId="5" fillId="4" borderId="1" xfId="0" applyFont="1" applyFill="1" applyBorder="1" applyAlignment="1">
      <alignment horizontal="left" vertical="center" indent="2"/>
    </xf>
    <xf numFmtId="0" fontId="8" fillId="4" borderId="2" xfId="0" applyFont="1" applyFill="1" applyBorder="1" applyAlignment="1">
      <alignment horizontal="left" vertical="center" indent="1"/>
    </xf>
    <xf numFmtId="3" fontId="6" fillId="2" borderId="7" xfId="0" applyNumberFormat="1" applyFont="1" applyFill="1" applyBorder="1"/>
    <xf numFmtId="3" fontId="6" fillId="2" borderId="8" xfId="0" applyNumberFormat="1" applyFont="1" applyFill="1" applyBorder="1"/>
    <xf numFmtId="3" fontId="7" fillId="2" borderId="10" xfId="0" applyNumberFormat="1" applyFont="1" applyFill="1" applyBorder="1"/>
    <xf numFmtId="3" fontId="8" fillId="6" borderId="10" xfId="0" applyNumberFormat="1" applyFont="1" applyFill="1" applyBorder="1"/>
    <xf numFmtId="3" fontId="5" fillId="0" borderId="0" xfId="0" applyNumberFormat="1" applyFont="1"/>
    <xf numFmtId="3" fontId="6" fillId="7" borderId="4" xfId="0" applyNumberFormat="1" applyFont="1" applyFill="1" applyBorder="1"/>
    <xf numFmtId="3" fontId="7" fillId="7" borderId="10" xfId="0" applyNumberFormat="1" applyFont="1" applyFill="1" applyBorder="1"/>
    <xf numFmtId="0" fontId="8" fillId="4" borderId="1" xfId="0" applyFont="1" applyFill="1" applyBorder="1" applyAlignment="1">
      <alignment horizontal="left" vertical="center" indent="4"/>
    </xf>
    <xf numFmtId="3" fontId="6" fillId="2" borderId="4" xfId="0" applyNumberFormat="1" applyFont="1" applyFill="1" applyBorder="1"/>
    <xf numFmtId="3" fontId="6" fillId="2" borderId="10" xfId="0" applyNumberFormat="1" applyFont="1" applyFill="1" applyBorder="1"/>
    <xf numFmtId="3" fontId="6" fillId="2" borderId="5" xfId="0" applyNumberFormat="1" applyFont="1" applyFill="1" applyBorder="1"/>
    <xf numFmtId="3" fontId="6" fillId="2" borderId="11" xfId="0" applyNumberFormat="1" applyFont="1" applyFill="1" applyBorder="1"/>
    <xf numFmtId="3" fontId="6" fillId="2" borderId="9" xfId="0" applyNumberFormat="1" applyFont="1" applyFill="1" applyBorder="1"/>
    <xf numFmtId="0" fontId="3" fillId="0" borderId="3" xfId="0" applyFont="1" applyBorder="1" applyAlignment="1">
      <alignment vertical="center" wrapText="1"/>
    </xf>
    <xf numFmtId="17" fontId="6" fillId="3" borderId="12" xfId="0" applyNumberFormat="1" applyFont="1" applyFill="1" applyBorder="1" applyAlignment="1">
      <alignment horizontal="center" wrapText="1"/>
    </xf>
    <xf numFmtId="0" fontId="6" fillId="3" borderId="13" xfId="0" applyFont="1" applyFill="1" applyBorder="1" applyAlignment="1">
      <alignment horizontal="center" wrapText="1"/>
    </xf>
    <xf numFmtId="17" fontId="6" fillId="3" borderId="12" xfId="0" applyNumberFormat="1" applyFont="1" applyFill="1" applyBorder="1" applyAlignment="1">
      <alignment horizontal="center" vertical="center" wrapText="1"/>
    </xf>
    <xf numFmtId="17" fontId="6" fillId="3" borderId="15"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3" fillId="0" borderId="16" xfId="0" applyFont="1" applyBorder="1" applyAlignment="1">
      <alignment vertical="center"/>
    </xf>
    <xf numFmtId="17" fontId="6" fillId="3" borderId="14" xfId="0" applyNumberFormat="1" applyFont="1" applyFill="1" applyBorder="1" applyAlignment="1">
      <alignment horizontal="center" wrapText="1"/>
    </xf>
    <xf numFmtId="0" fontId="3" fillId="0" borderId="3" xfId="0" applyFont="1" applyBorder="1" applyAlignment="1">
      <alignment horizontal="left" vertical="center"/>
    </xf>
    <xf numFmtId="17" fontId="6" fillId="3" borderId="14" xfId="0" applyNumberFormat="1" applyFont="1" applyFill="1" applyBorder="1" applyAlignment="1">
      <alignment horizontal="center" vertical="center" wrapText="1"/>
    </xf>
    <xf numFmtId="3" fontId="5" fillId="3" borderId="9" xfId="0" applyNumberFormat="1" applyFont="1" applyFill="1" applyBorder="1"/>
    <xf numFmtId="3" fontId="8" fillId="5" borderId="9" xfId="0" applyNumberFormat="1" applyFont="1" applyFill="1" applyBorder="1"/>
    <xf numFmtId="3" fontId="7" fillId="2" borderId="9" xfId="0" applyNumberFormat="1" applyFont="1" applyFill="1" applyBorder="1"/>
    <xf numFmtId="3" fontId="6" fillId="3" borderId="9" xfId="0" applyNumberFormat="1" applyFont="1" applyFill="1" applyBorder="1"/>
    <xf numFmtId="3" fontId="6" fillId="5" borderId="9" xfId="0" applyNumberFormat="1" applyFont="1" applyFill="1" applyBorder="1"/>
    <xf numFmtId="3" fontId="6" fillId="7" borderId="9" xfId="0" applyNumberFormat="1" applyFont="1" applyFill="1" applyBorder="1"/>
    <xf numFmtId="3" fontId="5" fillId="6" borderId="9" xfId="0" applyNumberFormat="1" applyFont="1" applyFill="1" applyBorder="1"/>
    <xf numFmtId="3" fontId="6" fillId="2" borderId="17" xfId="0" applyNumberFormat="1" applyFont="1" applyFill="1" applyBorder="1"/>
    <xf numFmtId="3" fontId="5" fillId="3" borderId="19" xfId="0" applyNumberFormat="1" applyFont="1" applyFill="1" applyBorder="1"/>
    <xf numFmtId="3" fontId="8" fillId="2" borderId="19" xfId="0" applyNumberFormat="1" applyFont="1" applyFill="1" applyBorder="1"/>
    <xf numFmtId="3" fontId="8" fillId="5" borderId="19" xfId="0" applyNumberFormat="1" applyFont="1" applyFill="1" applyBorder="1"/>
    <xf numFmtId="3" fontId="7" fillId="2" borderId="19" xfId="0" applyNumberFormat="1" applyFont="1" applyFill="1" applyBorder="1"/>
    <xf numFmtId="3" fontId="6" fillId="3" borderId="19" xfId="0" applyNumberFormat="1" applyFont="1" applyFill="1" applyBorder="1"/>
    <xf numFmtId="3" fontId="5" fillId="2" borderId="19" xfId="0" applyNumberFormat="1" applyFont="1" applyFill="1" applyBorder="1"/>
    <xf numFmtId="3" fontId="5" fillId="5" borderId="19" xfId="0" applyNumberFormat="1" applyFont="1" applyFill="1" applyBorder="1"/>
    <xf numFmtId="3" fontId="6" fillId="5" borderId="19" xfId="0" applyNumberFormat="1" applyFont="1" applyFill="1" applyBorder="1"/>
    <xf numFmtId="3" fontId="6" fillId="7" borderId="19" xfId="0" applyNumberFormat="1" applyFont="1" applyFill="1" applyBorder="1"/>
    <xf numFmtId="3" fontId="5" fillId="6" borderId="19" xfId="0" applyNumberFormat="1" applyFont="1" applyFill="1" applyBorder="1"/>
    <xf numFmtId="3" fontId="6" fillId="2" borderId="19" xfId="0" applyNumberFormat="1" applyFont="1" applyFill="1" applyBorder="1"/>
    <xf numFmtId="3" fontId="16" fillId="2" borderId="9" xfId="0" applyNumberFormat="1" applyFont="1" applyFill="1" applyBorder="1"/>
    <xf numFmtId="3" fontId="16" fillId="2" borderId="4" xfId="0" applyNumberFormat="1" applyFont="1" applyFill="1" applyBorder="1"/>
    <xf numFmtId="3" fontId="16" fillId="2" borderId="19" xfId="0" applyNumberFormat="1" applyFont="1" applyFill="1" applyBorder="1"/>
    <xf numFmtId="3" fontId="16" fillId="2" borderId="10" xfId="0" applyNumberFormat="1" applyFont="1" applyFill="1" applyBorder="1"/>
    <xf numFmtId="0" fontId="2" fillId="0" borderId="0" xfId="0" applyFont="1" applyBorder="1" applyAlignment="1">
      <alignment horizontal="left" vertical="top" wrapText="1"/>
    </xf>
    <xf numFmtId="3" fontId="5" fillId="7" borderId="9" xfId="0" applyNumberFormat="1" applyFont="1" applyFill="1" applyBorder="1"/>
    <xf numFmtId="3" fontId="5" fillId="7" borderId="4" xfId="0" applyNumberFormat="1" applyFont="1" applyFill="1" applyBorder="1"/>
    <xf numFmtId="3" fontId="5" fillId="7" borderId="10" xfId="0" applyNumberFormat="1" applyFont="1" applyFill="1" applyBorder="1"/>
    <xf numFmtId="0" fontId="6" fillId="4" borderId="3" xfId="0" applyFont="1" applyFill="1" applyBorder="1" applyAlignment="1">
      <alignment vertical="center"/>
    </xf>
    <xf numFmtId="3" fontId="5" fillId="5" borderId="10" xfId="0" applyNumberFormat="1" applyFont="1" applyFill="1" applyBorder="1"/>
    <xf numFmtId="0" fontId="2" fillId="0" borderId="0" xfId="0" applyFont="1" applyFill="1"/>
    <xf numFmtId="0" fontId="2" fillId="0" borderId="0" xfId="0" applyFont="1" applyAlignment="1">
      <alignment horizontal="left" vertical="top" wrapText="1"/>
    </xf>
    <xf numFmtId="0" fontId="2" fillId="0" borderId="0" xfId="0" applyFont="1" applyAlignment="1">
      <alignment vertical="top" wrapText="1"/>
    </xf>
    <xf numFmtId="3" fontId="16" fillId="5" borderId="9" xfId="0" applyNumberFormat="1" applyFont="1" applyFill="1" applyBorder="1"/>
    <xf numFmtId="3" fontId="16" fillId="5" borderId="4" xfId="0" applyNumberFormat="1" applyFont="1" applyFill="1" applyBorder="1"/>
    <xf numFmtId="3" fontId="16" fillId="5" borderId="19" xfId="0" applyNumberFormat="1" applyFont="1" applyFill="1" applyBorder="1"/>
    <xf numFmtId="3" fontId="13" fillId="5" borderId="10" xfId="0" applyNumberFormat="1" applyFont="1" applyFill="1" applyBorder="1"/>
    <xf numFmtId="0" fontId="19" fillId="0" borderId="0" xfId="0" applyFont="1"/>
    <xf numFmtId="0" fontId="8" fillId="4" borderId="2" xfId="0" applyFont="1" applyFill="1" applyBorder="1" applyAlignment="1">
      <alignment horizontal="left" vertical="center" indent="3"/>
    </xf>
    <xf numFmtId="0" fontId="1" fillId="0" borderId="0" xfId="0" applyFont="1" applyFill="1"/>
    <xf numFmtId="3" fontId="1" fillId="0" borderId="0" xfId="0" applyNumberFormat="1" applyFont="1"/>
    <xf numFmtId="3" fontId="5" fillId="7" borderId="19" xfId="0" applyNumberFormat="1" applyFont="1" applyFill="1" applyBorder="1"/>
    <xf numFmtId="3" fontId="6" fillId="7" borderId="10" xfId="0" applyNumberFormat="1" applyFont="1" applyFill="1" applyBorder="1"/>
    <xf numFmtId="3" fontId="5" fillId="6" borderId="10" xfId="0" applyNumberFormat="1" applyFont="1" applyFill="1" applyBorder="1"/>
    <xf numFmtId="3" fontId="6" fillId="6" borderId="9" xfId="0" applyNumberFormat="1" applyFont="1" applyFill="1" applyBorder="1"/>
    <xf numFmtId="3" fontId="6" fillId="6" borderId="4" xfId="0" applyNumberFormat="1" applyFont="1" applyFill="1" applyBorder="1"/>
    <xf numFmtId="3" fontId="6" fillId="6" borderId="19" xfId="0" applyNumberFormat="1" applyFont="1" applyFill="1" applyBorder="1"/>
    <xf numFmtId="3" fontId="6" fillId="6" borderId="10" xfId="0" applyNumberFormat="1" applyFont="1" applyFill="1" applyBorder="1"/>
    <xf numFmtId="0" fontId="8" fillId="4" borderId="1" xfId="0" applyFont="1" applyFill="1" applyBorder="1" applyAlignment="1">
      <alignment horizontal="left" vertical="center" indent="5"/>
    </xf>
    <xf numFmtId="3" fontId="6" fillId="2" borderId="20" xfId="0" applyNumberFormat="1" applyFont="1" applyFill="1" applyBorder="1"/>
    <xf numFmtId="3" fontId="6" fillId="2" borderId="21" xfId="0" applyNumberFormat="1" applyFont="1" applyFill="1" applyBorder="1"/>
    <xf numFmtId="3" fontId="23" fillId="2" borderId="4" xfId="0" applyNumberFormat="1" applyFont="1" applyFill="1" applyBorder="1"/>
    <xf numFmtId="3" fontId="23" fillId="2" borderId="9" xfId="0" applyNumberFormat="1" applyFont="1" applyFill="1" applyBorder="1" applyAlignment="1">
      <alignment horizontal="right" vertical="center"/>
    </xf>
    <xf numFmtId="3" fontId="23" fillId="2" borderId="4" xfId="0" applyNumberFormat="1" applyFont="1" applyFill="1" applyBorder="1" applyAlignment="1">
      <alignment horizontal="right" vertical="center"/>
    </xf>
    <xf numFmtId="3" fontId="23" fillId="2" borderId="19" xfId="0" applyNumberFormat="1" applyFont="1" applyFill="1" applyBorder="1" applyAlignment="1">
      <alignment horizontal="right" vertical="center"/>
    </xf>
    <xf numFmtId="3" fontId="23" fillId="2" borderId="10" xfId="0" applyNumberFormat="1" applyFont="1" applyFill="1" applyBorder="1" applyAlignment="1">
      <alignment horizontal="right" vertical="center"/>
    </xf>
    <xf numFmtId="3" fontId="23" fillId="5" borderId="9" xfId="0" applyNumberFormat="1" applyFont="1" applyFill="1" applyBorder="1" applyAlignment="1">
      <alignment horizontal="right" vertical="center"/>
    </xf>
    <xf numFmtId="3" fontId="23" fillId="5" borderId="4" xfId="0" applyNumberFormat="1" applyFont="1" applyFill="1" applyBorder="1" applyAlignment="1">
      <alignment horizontal="right" vertical="center"/>
    </xf>
    <xf numFmtId="3" fontId="23" fillId="5" borderId="19" xfId="0" applyNumberFormat="1" applyFont="1" applyFill="1" applyBorder="1" applyAlignment="1">
      <alignment horizontal="right" vertical="center"/>
    </xf>
    <xf numFmtId="3" fontId="23" fillId="5" borderId="10" xfId="0" applyNumberFormat="1" applyFont="1" applyFill="1" applyBorder="1" applyAlignment="1">
      <alignment horizontal="right" vertical="center"/>
    </xf>
    <xf numFmtId="3" fontId="24" fillId="5" borderId="6" xfId="0" applyNumberFormat="1" applyFont="1" applyFill="1" applyBorder="1"/>
    <xf numFmtId="3" fontId="24" fillId="5" borderId="7" xfId="0" applyNumberFormat="1" applyFont="1" applyFill="1" applyBorder="1"/>
    <xf numFmtId="3" fontId="24" fillId="5" borderId="8" xfId="0" applyNumberFormat="1" applyFont="1" applyFill="1" applyBorder="1"/>
    <xf numFmtId="3" fontId="23" fillId="2" borderId="9" xfId="0" applyNumberFormat="1" applyFont="1" applyFill="1" applyBorder="1"/>
    <xf numFmtId="3" fontId="23" fillId="2" borderId="19" xfId="0" applyNumberFormat="1" applyFont="1" applyFill="1" applyBorder="1"/>
    <xf numFmtId="3" fontId="23" fillId="2" borderId="10" xfId="0" applyNumberFormat="1" applyFont="1" applyFill="1" applyBorder="1"/>
    <xf numFmtId="3" fontId="23" fillId="5" borderId="9" xfId="0" applyNumberFormat="1" applyFont="1" applyFill="1" applyBorder="1"/>
    <xf numFmtId="3" fontId="23" fillId="5" borderId="4" xfId="0" applyNumberFormat="1" applyFont="1" applyFill="1" applyBorder="1"/>
    <xf numFmtId="3" fontId="23" fillId="5" borderId="19" xfId="0" applyNumberFormat="1" applyFont="1" applyFill="1" applyBorder="1"/>
    <xf numFmtId="3" fontId="23" fillId="5" borderId="10" xfId="0" applyNumberFormat="1" applyFont="1" applyFill="1" applyBorder="1"/>
    <xf numFmtId="3" fontId="24" fillId="2" borderId="9" xfId="0" applyNumberFormat="1" applyFont="1" applyFill="1" applyBorder="1"/>
    <xf numFmtId="3" fontId="24" fillId="2" borderId="4" xfId="0" applyNumberFormat="1" applyFont="1" applyFill="1" applyBorder="1"/>
    <xf numFmtId="3" fontId="24" fillId="2" borderId="19" xfId="0" applyNumberFormat="1" applyFont="1" applyFill="1" applyBorder="1"/>
    <xf numFmtId="3" fontId="24" fillId="2" borderId="10" xfId="0" applyNumberFormat="1" applyFont="1" applyFill="1" applyBorder="1"/>
    <xf numFmtId="3" fontId="23" fillId="0" borderId="9" xfId="0" applyNumberFormat="1" applyFont="1" applyFill="1" applyBorder="1"/>
    <xf numFmtId="3" fontId="23" fillId="0" borderId="4" xfId="0" applyNumberFormat="1" applyFont="1" applyFill="1" applyBorder="1"/>
    <xf numFmtId="3" fontId="23" fillId="0" borderId="19" xfId="0" applyNumberFormat="1" applyFont="1" applyFill="1" applyBorder="1"/>
    <xf numFmtId="3" fontId="23" fillId="0" borderId="10" xfId="0" applyNumberFormat="1" applyFont="1" applyFill="1" applyBorder="1"/>
    <xf numFmtId="0" fontId="2" fillId="0" borderId="0" xfId="0" applyFont="1" applyAlignment="1">
      <alignment horizontal="left" wrapText="1"/>
    </xf>
    <xf numFmtId="3" fontId="24" fillId="2" borderId="8" xfId="0" applyNumberFormat="1" applyFont="1" applyFill="1" applyBorder="1" applyAlignment="1">
      <alignment horizontal="right" vertical="center"/>
    </xf>
    <xf numFmtId="3" fontId="23" fillId="3" borderId="9" xfId="0" applyNumberFormat="1" applyFont="1" applyFill="1" applyBorder="1" applyAlignment="1">
      <alignment horizontal="right" vertical="center"/>
    </xf>
    <xf numFmtId="3" fontId="23" fillId="3" borderId="4" xfId="0" applyNumberFormat="1" applyFont="1" applyFill="1" applyBorder="1" applyAlignment="1">
      <alignment horizontal="right" vertical="center"/>
    </xf>
    <xf numFmtId="3" fontId="23" fillId="3" borderId="19" xfId="0" applyNumberFormat="1" applyFont="1" applyFill="1" applyBorder="1" applyAlignment="1">
      <alignment horizontal="right" vertical="center"/>
    </xf>
    <xf numFmtId="3" fontId="23" fillId="3" borderId="10" xfId="0" applyNumberFormat="1" applyFont="1" applyFill="1" applyBorder="1" applyAlignment="1">
      <alignment horizontal="right" vertical="center"/>
    </xf>
    <xf numFmtId="0" fontId="2" fillId="0" borderId="0" xfId="0" applyFont="1" applyAlignment="1">
      <alignment horizontal="left" wrapText="1"/>
    </xf>
    <xf numFmtId="3" fontId="2" fillId="0" borderId="0" xfId="0" applyNumberFormat="1" applyFont="1"/>
    <xf numFmtId="3" fontId="6" fillId="2" borderId="22" xfId="0" applyNumberFormat="1" applyFont="1" applyFill="1" applyBorder="1"/>
    <xf numFmtId="3" fontId="5" fillId="5" borderId="23" xfId="0" applyNumberFormat="1" applyFont="1" applyFill="1" applyBorder="1"/>
    <xf numFmtId="3" fontId="5" fillId="2" borderId="23" xfId="0" applyNumberFormat="1" applyFont="1" applyFill="1" applyBorder="1"/>
    <xf numFmtId="3" fontId="6" fillId="2" borderId="24" xfId="0" applyNumberFormat="1" applyFont="1" applyFill="1" applyBorder="1"/>
    <xf numFmtId="3" fontId="6" fillId="5" borderId="10" xfId="0" applyNumberFormat="1" applyFont="1" applyFill="1" applyBorder="1"/>
    <xf numFmtId="3" fontId="6" fillId="7" borderId="25" xfId="0" applyNumberFormat="1" applyFont="1" applyFill="1" applyBorder="1"/>
    <xf numFmtId="0" fontId="4" fillId="0" borderId="0" xfId="0" applyFont="1"/>
    <xf numFmtId="3" fontId="6" fillId="2" borderId="6" xfId="0" applyNumberFormat="1" applyFont="1" applyFill="1" applyBorder="1"/>
    <xf numFmtId="3" fontId="8" fillId="2" borderId="9" xfId="0" applyNumberFormat="1" applyFont="1" applyFill="1" applyBorder="1"/>
    <xf numFmtId="0" fontId="6" fillId="4" borderId="1" xfId="0" applyFont="1" applyFill="1" applyBorder="1" applyAlignment="1">
      <alignment vertical="center"/>
    </xf>
    <xf numFmtId="0" fontId="6" fillId="4" borderId="1" xfId="0" applyFont="1" applyFill="1" applyBorder="1" applyAlignment="1">
      <alignment horizontal="left" vertical="center" indent="1"/>
    </xf>
    <xf numFmtId="0" fontId="5" fillId="4" borderId="1" xfId="0" applyFont="1" applyFill="1" applyBorder="1" applyAlignment="1">
      <alignment horizontal="left" vertical="center" indent="3"/>
    </xf>
    <xf numFmtId="0" fontId="8" fillId="8" borderId="1" xfId="0" applyFont="1" applyFill="1" applyBorder="1" applyAlignment="1">
      <alignment horizontal="left" vertical="center" indent="1"/>
    </xf>
    <xf numFmtId="3" fontId="23" fillId="0" borderId="18" xfId="0" applyNumberFormat="1" applyFont="1" applyFill="1" applyBorder="1" applyAlignment="1">
      <alignment horizontal="right" vertical="center"/>
    </xf>
    <xf numFmtId="0" fontId="5" fillId="4" borderId="2" xfId="0" applyFont="1" applyFill="1" applyBorder="1" applyAlignment="1">
      <alignment horizontal="left" vertical="center" indent="1"/>
    </xf>
    <xf numFmtId="3" fontId="5" fillId="0" borderId="18" xfId="0" applyNumberFormat="1" applyFont="1" applyFill="1" applyBorder="1"/>
    <xf numFmtId="3" fontId="5" fillId="0" borderId="18" xfId="0" applyNumberFormat="1" applyFont="1" applyFill="1" applyBorder="1" applyAlignment="1">
      <alignment horizontal="right"/>
    </xf>
    <xf numFmtId="49" fontId="26" fillId="0" borderId="18" xfId="0" applyNumberFormat="1" applyFont="1" applyFill="1" applyBorder="1" applyAlignment="1">
      <alignment horizontal="left" vertical="center"/>
    </xf>
    <xf numFmtId="3" fontId="24" fillId="2" borderId="9" xfId="0" applyNumberFormat="1" applyFont="1" applyFill="1" applyBorder="1" applyAlignment="1">
      <alignment horizontal="right" vertical="center"/>
    </xf>
    <xf numFmtId="3" fontId="24" fillId="2" borderId="4" xfId="0" applyNumberFormat="1" applyFont="1" applyFill="1" applyBorder="1" applyAlignment="1">
      <alignment horizontal="right" vertical="center"/>
    </xf>
    <xf numFmtId="3" fontId="24" fillId="2" borderId="19" xfId="0" applyNumberFormat="1" applyFont="1" applyFill="1" applyBorder="1" applyAlignment="1">
      <alignment horizontal="right" vertical="center"/>
    </xf>
    <xf numFmtId="3" fontId="24" fillId="2" borderId="10" xfId="0" applyNumberFormat="1" applyFont="1" applyFill="1" applyBorder="1" applyAlignment="1">
      <alignment horizontal="right" vertical="center"/>
    </xf>
    <xf numFmtId="3" fontId="24" fillId="5" borderId="9" xfId="0" applyNumberFormat="1" applyFont="1" applyFill="1" applyBorder="1" applyAlignment="1">
      <alignment horizontal="right" vertical="center"/>
    </xf>
    <xf numFmtId="3" fontId="24" fillId="5" borderId="4" xfId="0" applyNumberFormat="1" applyFont="1" applyFill="1" applyBorder="1" applyAlignment="1">
      <alignment horizontal="right" vertical="center"/>
    </xf>
    <xf numFmtId="3" fontId="24" fillId="5" borderId="19" xfId="0" applyNumberFormat="1" applyFont="1" applyFill="1" applyBorder="1" applyAlignment="1">
      <alignment horizontal="right" vertical="center"/>
    </xf>
    <xf numFmtId="3" fontId="24" fillId="5" borderId="10" xfId="0" applyNumberFormat="1" applyFont="1" applyFill="1" applyBorder="1" applyAlignment="1">
      <alignment horizontal="right" vertical="center"/>
    </xf>
    <xf numFmtId="0" fontId="8" fillId="8" borderId="1" xfId="0" applyFont="1" applyFill="1" applyBorder="1" applyAlignment="1">
      <alignment horizontal="left" vertical="center" indent="5"/>
    </xf>
    <xf numFmtId="0" fontId="4" fillId="0" borderId="0" xfId="0" applyFont="1" applyAlignment="1"/>
    <xf numFmtId="0" fontId="2" fillId="0" borderId="0" xfId="0" applyFont="1" applyAlignment="1">
      <alignment wrapText="1"/>
    </xf>
    <xf numFmtId="0" fontId="2" fillId="0" borderId="0" xfId="0" applyFont="1" applyAlignment="1"/>
    <xf numFmtId="3" fontId="2" fillId="0" borderId="0" xfId="0" applyNumberFormat="1" applyFont="1" applyFill="1"/>
    <xf numFmtId="3" fontId="1" fillId="0" borderId="0" xfId="0" applyNumberFormat="1" applyFont="1" applyFill="1"/>
    <xf numFmtId="0" fontId="19" fillId="0" borderId="0" xfId="0" applyFont="1" applyFill="1"/>
    <xf numFmtId="9" fontId="2" fillId="0" borderId="0" xfId="1" applyFont="1" applyFill="1"/>
    <xf numFmtId="9" fontId="2" fillId="0" borderId="0" xfId="1" applyFont="1"/>
    <xf numFmtId="9" fontId="1" fillId="0" borderId="0" xfId="1" applyFont="1" applyFill="1"/>
    <xf numFmtId="9" fontId="1" fillId="0" borderId="0" xfId="1" applyFont="1"/>
    <xf numFmtId="0" fontId="2" fillId="0" borderId="0" xfId="0" applyFont="1" applyBorder="1" applyAlignment="1">
      <alignment horizontal="left" vertical="top" wrapText="1"/>
    </xf>
    <xf numFmtId="17" fontId="6" fillId="3" borderId="15" xfId="0" applyNumberFormat="1" applyFont="1" applyFill="1" applyBorder="1" applyAlignment="1">
      <alignment horizontal="center" wrapText="1"/>
    </xf>
    <xf numFmtId="3" fontId="24" fillId="5" borderId="22" xfId="0" applyNumberFormat="1" applyFont="1" applyFill="1" applyBorder="1"/>
    <xf numFmtId="0" fontId="2" fillId="0" borderId="0" xfId="0" applyFont="1" applyAlignment="1">
      <alignment horizontal="left" wrapText="1"/>
    </xf>
    <xf numFmtId="3" fontId="23" fillId="0" borderId="19" xfId="0" quotePrefix="1" applyNumberFormat="1" applyFont="1" applyFill="1" applyBorder="1" applyAlignment="1">
      <alignment horizontal="right"/>
    </xf>
    <xf numFmtId="3" fontId="23" fillId="0" borderId="19" xfId="0" applyNumberFormat="1" applyFont="1" applyFill="1" applyBorder="1" applyAlignment="1">
      <alignment horizontal="right"/>
    </xf>
    <xf numFmtId="3" fontId="23" fillId="2" borderId="19" xfId="0" applyNumberFormat="1" applyFont="1" applyFill="1" applyBorder="1" applyAlignment="1">
      <alignment horizontal="right"/>
    </xf>
    <xf numFmtId="3" fontId="23" fillId="5" borderId="19" xfId="0" applyNumberFormat="1" applyFont="1" applyFill="1" applyBorder="1" applyAlignment="1">
      <alignment horizontal="right"/>
    </xf>
    <xf numFmtId="0" fontId="2" fillId="0" borderId="0" xfId="0" applyFont="1" applyBorder="1" applyAlignment="1">
      <alignment horizontal="left" vertical="top" wrapText="1"/>
    </xf>
    <xf numFmtId="0" fontId="5" fillId="0" borderId="0" xfId="0" applyFont="1" applyFill="1"/>
    <xf numFmtId="0" fontId="30" fillId="0" borderId="0" xfId="0" applyFont="1"/>
    <xf numFmtId="165" fontId="2" fillId="0" borderId="0" xfId="0" applyNumberFormat="1" applyFont="1"/>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165" fontId="32" fillId="9" borderId="30" xfId="2" applyNumberFormat="1" applyFont="1" applyFill="1" applyBorder="1" applyAlignment="1">
      <alignment horizontal="right"/>
    </xf>
    <xf numFmtId="3" fontId="5" fillId="0" borderId="0" xfId="0" applyNumberFormat="1" applyFont="1" applyAlignment="1">
      <alignment vertical="center"/>
    </xf>
    <xf numFmtId="3" fontId="8" fillId="0" borderId="0" xfId="0" applyNumberFormat="1" applyFont="1" applyAlignment="1">
      <alignment vertical="center"/>
    </xf>
    <xf numFmtId="3" fontId="22" fillId="5" borderId="10" xfId="0" applyNumberFormat="1" applyFont="1" applyFill="1" applyBorder="1" applyAlignment="1">
      <alignment horizontal="right" vertical="center"/>
    </xf>
    <xf numFmtId="3" fontId="22" fillId="3" borderId="10" xfId="0" applyNumberFormat="1" applyFont="1" applyFill="1" applyBorder="1" applyAlignment="1">
      <alignment horizontal="right" vertical="center"/>
    </xf>
    <xf numFmtId="3" fontId="22" fillId="5" borderId="4" xfId="0" applyNumberFormat="1" applyFont="1" applyFill="1" applyBorder="1"/>
    <xf numFmtId="3" fontId="16" fillId="5" borderId="10" xfId="0" applyNumberFormat="1" applyFont="1" applyFill="1" applyBorder="1"/>
    <xf numFmtId="3" fontId="5" fillId="5" borderId="26" xfId="0" applyNumberFormat="1" applyFont="1" applyFill="1" applyBorder="1"/>
    <xf numFmtId="3" fontId="5" fillId="5" borderId="27" xfId="0" applyNumberFormat="1" applyFont="1" applyFill="1" applyBorder="1"/>
    <xf numFmtId="3" fontId="5" fillId="5" borderId="28" xfId="0" applyNumberFormat="1" applyFont="1" applyFill="1" applyBorder="1" applyAlignment="1">
      <alignment horizontal="right"/>
    </xf>
    <xf numFmtId="3" fontId="5" fillId="6" borderId="28" xfId="0" applyNumberFormat="1" applyFont="1" applyFill="1" applyBorder="1" applyAlignment="1">
      <alignment horizontal="right"/>
    </xf>
    <xf numFmtId="3" fontId="5" fillId="5" borderId="29" xfId="0" applyNumberFormat="1" applyFont="1" applyFill="1" applyBorder="1"/>
    <xf numFmtId="3" fontId="5" fillId="2" borderId="19" xfId="0" applyNumberFormat="1" applyFont="1" applyFill="1" applyBorder="1" applyAlignment="1">
      <alignment horizontal="right"/>
    </xf>
    <xf numFmtId="3" fontId="13" fillId="2" borderId="10" xfId="0" applyNumberFormat="1" applyFont="1" applyFill="1" applyBorder="1"/>
    <xf numFmtId="3" fontId="14" fillId="0" borderId="0" xfId="0" applyNumberFormat="1" applyFont="1" applyFill="1"/>
    <xf numFmtId="3" fontId="5" fillId="0" borderId="0" xfId="0" applyNumberFormat="1" applyFont="1" applyFill="1"/>
    <xf numFmtId="165" fontId="2" fillId="0" borderId="0" xfId="0" applyNumberFormat="1" applyFont="1" applyFill="1"/>
    <xf numFmtId="0" fontId="20" fillId="0" borderId="0" xfId="0" applyFont="1" applyAlignment="1">
      <alignment vertical="top" wrapText="1"/>
    </xf>
    <xf numFmtId="0" fontId="2" fillId="0" borderId="0" xfId="0" applyFont="1" applyAlignment="1">
      <alignment horizontal="left" wrapText="1"/>
    </xf>
    <xf numFmtId="3" fontId="24" fillId="2" borderId="31" xfId="0" applyNumberFormat="1" applyFont="1" applyFill="1" applyBorder="1" applyAlignment="1">
      <alignment horizontal="right" vertical="center"/>
    </xf>
    <xf numFmtId="0" fontId="6" fillId="3" borderId="32" xfId="0" applyFont="1" applyFill="1" applyBorder="1" applyAlignment="1">
      <alignment horizontal="center" vertical="center" wrapText="1"/>
    </xf>
    <xf numFmtId="0" fontId="3" fillId="0" borderId="16" xfId="0" applyFont="1" applyBorder="1" applyAlignment="1">
      <alignment horizontal="left" vertical="center"/>
    </xf>
    <xf numFmtId="3" fontId="24" fillId="2" borderId="33" xfId="0" applyNumberFormat="1" applyFont="1" applyFill="1" applyBorder="1" applyAlignment="1">
      <alignment horizontal="right" vertical="center"/>
    </xf>
    <xf numFmtId="3" fontId="23" fillId="2" borderId="33" xfId="0" applyNumberFormat="1" applyFont="1" applyFill="1" applyBorder="1" applyAlignment="1">
      <alignment horizontal="right" vertical="center"/>
    </xf>
    <xf numFmtId="3" fontId="23" fillId="5" borderId="33" xfId="0" applyNumberFormat="1" applyFont="1" applyFill="1" applyBorder="1" applyAlignment="1">
      <alignment horizontal="right" vertical="center"/>
    </xf>
    <xf numFmtId="3" fontId="23" fillId="5" borderId="11" xfId="0" applyNumberFormat="1" applyFont="1" applyFill="1" applyBorder="1" applyAlignment="1">
      <alignment horizontal="right" vertical="center"/>
    </xf>
    <xf numFmtId="3" fontId="23" fillId="2" borderId="11" xfId="0" applyNumberFormat="1" applyFont="1" applyFill="1" applyBorder="1" applyAlignment="1">
      <alignment horizontal="right" vertical="center"/>
    </xf>
    <xf numFmtId="3" fontId="23" fillId="2" borderId="31" xfId="0" applyNumberFormat="1" applyFont="1" applyFill="1" applyBorder="1" applyAlignment="1">
      <alignment horizontal="right" vertical="center"/>
    </xf>
    <xf numFmtId="0" fontId="20" fillId="0" borderId="18" xfId="0" applyFont="1" applyBorder="1" applyAlignment="1">
      <alignment vertical="top" wrapText="1"/>
    </xf>
    <xf numFmtId="0" fontId="1" fillId="0" borderId="0" xfId="0" applyFont="1" applyBorder="1"/>
    <xf numFmtId="3" fontId="23" fillId="2" borderId="35" xfId="0" applyNumberFormat="1" applyFont="1" applyFill="1" applyBorder="1" applyAlignment="1">
      <alignment horizontal="right" vertical="center"/>
    </xf>
    <xf numFmtId="3" fontId="23" fillId="2" borderId="36" xfId="0" applyNumberFormat="1" applyFont="1" applyFill="1" applyBorder="1" applyAlignment="1">
      <alignment horizontal="right" vertical="center"/>
    </xf>
    <xf numFmtId="3" fontId="23" fillId="2" borderId="37" xfId="0" applyNumberFormat="1" applyFont="1" applyFill="1" applyBorder="1" applyAlignment="1">
      <alignment horizontal="right" vertical="center"/>
    </xf>
    <xf numFmtId="0" fontId="8" fillId="4" borderId="38" xfId="0" applyFont="1" applyFill="1" applyBorder="1" applyAlignment="1">
      <alignment horizontal="left" vertical="center" indent="1"/>
    </xf>
    <xf numFmtId="0" fontId="8" fillId="4" borderId="39" xfId="0" applyFont="1" applyFill="1" applyBorder="1" applyAlignment="1">
      <alignment horizontal="left" vertical="center" indent="1"/>
    </xf>
    <xf numFmtId="0" fontId="7" fillId="4" borderId="38" xfId="0" applyFont="1" applyFill="1" applyBorder="1" applyAlignment="1">
      <alignment vertical="center"/>
    </xf>
    <xf numFmtId="0" fontId="8" fillId="4" borderId="38" xfId="0" applyFont="1" applyFill="1" applyBorder="1" applyAlignment="1">
      <alignment horizontal="left" vertical="center" indent="3"/>
    </xf>
    <xf numFmtId="0" fontId="8" fillId="4" borderId="40" xfId="0" applyFont="1" applyFill="1" applyBorder="1" applyAlignment="1">
      <alignment horizontal="left" vertical="center" indent="3"/>
    </xf>
    <xf numFmtId="3" fontId="23" fillId="5" borderId="36" xfId="0" applyNumberFormat="1" applyFont="1" applyFill="1" applyBorder="1" applyAlignment="1">
      <alignment horizontal="right" vertical="center"/>
    </xf>
    <xf numFmtId="3" fontId="23" fillId="5" borderId="37" xfId="0" applyNumberFormat="1" applyFont="1" applyFill="1" applyBorder="1" applyAlignment="1">
      <alignment horizontal="right" vertical="center"/>
    </xf>
    <xf numFmtId="3" fontId="23" fillId="5" borderId="34" xfId="0" applyNumberFormat="1" applyFont="1" applyFill="1" applyBorder="1" applyAlignment="1">
      <alignment horizontal="right" vertical="center"/>
    </xf>
    <xf numFmtId="3" fontId="29" fillId="0" borderId="0" xfId="0" applyNumberFormat="1" applyFont="1" applyFill="1"/>
    <xf numFmtId="164" fontId="29" fillId="0" borderId="0" xfId="0" applyNumberFormat="1" applyFont="1" applyFill="1"/>
    <xf numFmtId="0" fontId="28" fillId="0" borderId="0" xfId="0" applyFont="1" applyFill="1"/>
    <xf numFmtId="9" fontId="5" fillId="0" borderId="0" xfId="1" applyFont="1" applyFill="1"/>
    <xf numFmtId="3" fontId="21" fillId="0" borderId="0" xfId="0" applyNumberFormat="1" applyFont="1" applyFill="1"/>
    <xf numFmtId="0" fontId="25" fillId="0" borderId="0" xfId="0" applyFont="1" applyFill="1"/>
    <xf numFmtId="3" fontId="23" fillId="5" borderId="26" xfId="0" applyNumberFormat="1" applyFont="1" applyFill="1" applyBorder="1"/>
    <xf numFmtId="3" fontId="23" fillId="5" borderId="28" xfId="0" applyNumberFormat="1" applyFont="1" applyFill="1" applyBorder="1"/>
    <xf numFmtId="3" fontId="23" fillId="5" borderId="28" xfId="0" applyNumberFormat="1" applyFont="1" applyFill="1" applyBorder="1" applyAlignment="1">
      <alignment horizontal="right"/>
    </xf>
    <xf numFmtId="3" fontId="23" fillId="5" borderId="29" xfId="0" applyNumberFormat="1" applyFont="1" applyFill="1" applyBorder="1"/>
    <xf numFmtId="3" fontId="23" fillId="7" borderId="9" xfId="0" applyNumberFormat="1" applyFont="1" applyFill="1" applyBorder="1"/>
    <xf numFmtId="3" fontId="23" fillId="7" borderId="19" xfId="0" applyNumberFormat="1" applyFont="1" applyFill="1" applyBorder="1"/>
    <xf numFmtId="3" fontId="23" fillId="7" borderId="19" xfId="0" applyNumberFormat="1" applyFont="1" applyFill="1" applyBorder="1" applyAlignment="1">
      <alignment horizontal="right"/>
    </xf>
    <xf numFmtId="3" fontId="23" fillId="7" borderId="10" xfId="0" applyNumberFormat="1" applyFont="1" applyFill="1" applyBorder="1"/>
    <xf numFmtId="3" fontId="23" fillId="5" borderId="29" xfId="0" applyNumberFormat="1" applyFont="1" applyFill="1" applyBorder="1" applyAlignment="1">
      <alignment horizontal="right" vertical="center"/>
    </xf>
    <xf numFmtId="0" fontId="4" fillId="0" borderId="0" xfId="0" applyFont="1" applyFill="1"/>
    <xf numFmtId="3" fontId="24" fillId="2" borderId="21" xfId="0" applyNumberFormat="1" applyFont="1" applyFill="1" applyBorder="1" applyAlignment="1">
      <alignment horizontal="right" vertical="center"/>
    </xf>
    <xf numFmtId="3" fontId="24" fillId="2" borderId="22" xfId="0" applyNumberFormat="1" applyFont="1" applyFill="1" applyBorder="1" applyAlignment="1">
      <alignment horizontal="right" vertical="center"/>
    </xf>
    <xf numFmtId="3" fontId="24" fillId="2" borderId="36" xfId="0" applyNumberFormat="1" applyFont="1" applyFill="1" applyBorder="1" applyAlignment="1">
      <alignment horizontal="right" vertical="center"/>
    </xf>
    <xf numFmtId="0" fontId="34" fillId="0" borderId="0" xfId="0" applyFont="1" applyAlignment="1">
      <alignment horizontal="left" wrapText="1"/>
    </xf>
    <xf numFmtId="3" fontId="23" fillId="6" borderId="9" xfId="0" applyNumberFormat="1" applyFont="1" applyFill="1" applyBorder="1" applyAlignment="1">
      <alignment horizontal="right" vertical="center"/>
    </xf>
    <xf numFmtId="3" fontId="23" fillId="6" borderId="4" xfId="0" applyNumberFormat="1" applyFont="1" applyFill="1" applyBorder="1" applyAlignment="1">
      <alignment horizontal="right" vertical="center"/>
    </xf>
    <xf numFmtId="3" fontId="23" fillId="6" borderId="19" xfId="0" applyNumberFormat="1" applyFont="1" applyFill="1" applyBorder="1" applyAlignment="1">
      <alignment horizontal="right" vertical="center"/>
    </xf>
    <xf numFmtId="3" fontId="23" fillId="6" borderId="10" xfId="0" applyNumberFormat="1" applyFont="1" applyFill="1" applyBorder="1" applyAlignment="1">
      <alignment horizontal="right" vertical="center"/>
    </xf>
    <xf numFmtId="3" fontId="23" fillId="5" borderId="26" xfId="0" applyNumberFormat="1" applyFont="1" applyFill="1" applyBorder="1" applyAlignment="1">
      <alignment horizontal="right" vertical="center"/>
    </xf>
    <xf numFmtId="3" fontId="23" fillId="5" borderId="27" xfId="0" applyNumberFormat="1" applyFont="1" applyFill="1" applyBorder="1" applyAlignment="1">
      <alignment horizontal="right" vertical="center"/>
    </xf>
    <xf numFmtId="3" fontId="23" fillId="5" borderId="28" xfId="0" applyNumberFormat="1" applyFont="1" applyFill="1" applyBorder="1" applyAlignment="1">
      <alignment horizontal="right" vertical="center"/>
    </xf>
    <xf numFmtId="3" fontId="22" fillId="2" borderId="10" xfId="0" applyNumberFormat="1" applyFont="1" applyFill="1" applyBorder="1" applyAlignment="1">
      <alignment horizontal="right" vertical="center"/>
    </xf>
    <xf numFmtId="0" fontId="34" fillId="0" borderId="0" xfId="0" applyFont="1" applyAlignment="1">
      <alignment horizontal="left"/>
    </xf>
    <xf numFmtId="17" fontId="6" fillId="3" borderId="15" xfId="0" applyNumberFormat="1" applyFont="1" applyFill="1" applyBorder="1" applyAlignment="1">
      <alignment horizontal="right" vertical="center" wrapText="1"/>
    </xf>
    <xf numFmtId="3" fontId="6" fillId="2" borderId="22" xfId="0" applyNumberFormat="1" applyFont="1" applyFill="1" applyBorder="1" applyAlignment="1">
      <alignment horizontal="right"/>
    </xf>
    <xf numFmtId="3" fontId="5" fillId="5" borderId="19" xfId="0" applyNumberFormat="1" applyFont="1" applyFill="1" applyBorder="1" applyAlignment="1">
      <alignment horizontal="right"/>
    </xf>
    <xf numFmtId="3" fontId="6" fillId="5" borderId="19" xfId="0" applyNumberFormat="1" applyFont="1" applyFill="1" applyBorder="1" applyAlignment="1">
      <alignment horizontal="right"/>
    </xf>
    <xf numFmtId="3" fontId="5" fillId="7" borderId="19" xfId="0" applyNumberFormat="1" applyFont="1" applyFill="1" applyBorder="1" applyAlignment="1">
      <alignment horizontal="right"/>
    </xf>
    <xf numFmtId="3" fontId="5" fillId="6" borderId="19" xfId="0" applyNumberFormat="1" applyFont="1" applyFill="1" applyBorder="1" applyAlignment="1">
      <alignment horizontal="right"/>
    </xf>
    <xf numFmtId="3" fontId="6" fillId="2" borderId="19" xfId="0" applyNumberFormat="1" applyFont="1" applyFill="1" applyBorder="1" applyAlignment="1">
      <alignment horizontal="right"/>
    </xf>
    <xf numFmtId="3" fontId="6" fillId="7" borderId="19" xfId="0" applyNumberFormat="1" applyFont="1" applyFill="1" applyBorder="1" applyAlignment="1">
      <alignment horizontal="right"/>
    </xf>
    <xf numFmtId="3" fontId="5" fillId="6" borderId="4" xfId="0" applyNumberFormat="1" applyFont="1" applyFill="1" applyBorder="1" applyAlignment="1">
      <alignment horizontal="right"/>
    </xf>
    <xf numFmtId="3" fontId="6" fillId="6" borderId="19" xfId="0" applyNumberFormat="1" applyFont="1" applyFill="1" applyBorder="1" applyAlignment="1">
      <alignment horizontal="right"/>
    </xf>
    <xf numFmtId="0" fontId="2" fillId="0" borderId="0" xfId="0" applyFont="1" applyAlignment="1">
      <alignment horizontal="right" wrapText="1"/>
    </xf>
    <xf numFmtId="0" fontId="2" fillId="0" borderId="0" xfId="0" applyFont="1" applyAlignment="1">
      <alignment horizontal="right" vertical="top" wrapText="1"/>
    </xf>
    <xf numFmtId="0" fontId="2" fillId="0" borderId="0" xfId="0" applyFont="1" applyAlignment="1">
      <alignment horizontal="right"/>
    </xf>
    <xf numFmtId="0" fontId="5" fillId="0" borderId="0" xfId="0" applyFont="1" applyAlignment="1">
      <alignment horizontal="right"/>
    </xf>
    <xf numFmtId="0" fontId="20" fillId="0" borderId="0" xfId="0" applyFont="1" applyAlignment="1">
      <alignment horizontal="left" vertical="top" wrapText="1"/>
    </xf>
    <xf numFmtId="0" fontId="2" fillId="0" borderId="0" xfId="0" applyFont="1" applyAlignment="1">
      <alignment horizontal="left" wrapText="1"/>
    </xf>
    <xf numFmtId="0" fontId="4" fillId="0" borderId="0" xfId="0" applyFont="1" applyAlignment="1">
      <alignment horizontal="left" wrapText="1"/>
    </xf>
  </cellXfs>
  <cellStyles count="3">
    <cellStyle name="Normal" xfId="0" builtinId="0"/>
    <cellStyle name="Normal 2" xfId="2" xr:uid="{D2B350FC-766C-431C-ACEA-E71E91658E89}"/>
    <cellStyle name="Percent" xfId="1" builtinId="5"/>
  </cellStyles>
  <dxfs count="0"/>
  <tableStyles count="0" defaultTableStyle="TableStyleMedium2" defaultPivotStyle="PivotStyleLight16"/>
  <colors>
    <mruColors>
      <color rgb="FFDCE6F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AEEA-E481-447E-8265-1DFDD7395726}">
  <dimension ref="A1:Q40"/>
  <sheetViews>
    <sheetView tabSelected="1" zoomScale="80" zoomScaleNormal="80" workbookViewId="0"/>
  </sheetViews>
  <sheetFormatPr defaultColWidth="8.5703125" defaultRowHeight="15"/>
  <cols>
    <col min="1" max="1" width="81.7109375" style="2" customWidth="1"/>
    <col min="2" max="12" width="18.7109375" style="2" customWidth="1"/>
    <col min="13" max="16384" width="8.5703125" style="2"/>
  </cols>
  <sheetData>
    <row r="1" spans="1:17" ht="21.95" customHeight="1" thickBot="1">
      <c r="A1" s="56" t="s">
        <v>43</v>
      </c>
      <c r="B1" s="57">
        <v>44713</v>
      </c>
      <c r="C1" s="51">
        <v>44743</v>
      </c>
      <c r="D1" s="51">
        <v>44774</v>
      </c>
      <c r="E1" s="51">
        <v>44805</v>
      </c>
      <c r="F1" s="51">
        <v>44835</v>
      </c>
      <c r="G1" s="51">
        <v>44866</v>
      </c>
      <c r="H1" s="51">
        <v>44896</v>
      </c>
      <c r="I1" s="183">
        <v>44949</v>
      </c>
      <c r="J1" s="183">
        <v>44980</v>
      </c>
      <c r="K1" s="183">
        <v>45008</v>
      </c>
      <c r="L1" s="52" t="s">
        <v>0</v>
      </c>
      <c r="M1" s="4"/>
    </row>
    <row r="2" spans="1:17" s="4" customFormat="1" ht="15.95" customHeight="1">
      <c r="A2" s="19" t="s">
        <v>61</v>
      </c>
      <c r="B2" s="119">
        <f>SUM(B3:B7)</f>
        <v>593</v>
      </c>
      <c r="C2" s="120">
        <f t="shared" ref="C2:K2" si="0">SUM(C3:C7)</f>
        <v>576</v>
      </c>
      <c r="D2" s="120">
        <f t="shared" si="0"/>
        <v>856</v>
      </c>
      <c r="E2" s="120">
        <f t="shared" si="0"/>
        <v>691</v>
      </c>
      <c r="F2" s="120">
        <f t="shared" si="0"/>
        <v>618</v>
      </c>
      <c r="G2" s="120">
        <f t="shared" si="0"/>
        <v>328</v>
      </c>
      <c r="H2" s="120">
        <f t="shared" si="0"/>
        <v>68</v>
      </c>
      <c r="I2" s="184">
        <f t="shared" si="0"/>
        <v>162</v>
      </c>
      <c r="J2" s="184">
        <f t="shared" si="0"/>
        <v>891</v>
      </c>
      <c r="K2" s="184">
        <f t="shared" si="0"/>
        <v>1191</v>
      </c>
      <c r="L2" s="121">
        <f>SUM(B2:K2)</f>
        <v>5974</v>
      </c>
    </row>
    <row r="3" spans="1:17" s="4" customFormat="1" ht="15.95" customHeight="1">
      <c r="A3" s="20" t="s">
        <v>69</v>
      </c>
      <c r="B3" s="122">
        <v>287</v>
      </c>
      <c r="C3" s="110">
        <v>224</v>
      </c>
      <c r="D3" s="110">
        <v>357</v>
      </c>
      <c r="E3" s="123">
        <v>275</v>
      </c>
      <c r="F3" s="123">
        <v>269</v>
      </c>
      <c r="G3" s="123">
        <v>162</v>
      </c>
      <c r="H3" s="123">
        <v>41</v>
      </c>
      <c r="I3" s="123">
        <v>54</v>
      </c>
      <c r="J3" s="123">
        <v>554</v>
      </c>
      <c r="K3" s="123">
        <v>476</v>
      </c>
      <c r="L3" s="124">
        <f t="shared" ref="L3:L7" si="1">SUM(B3:K3)</f>
        <v>2699</v>
      </c>
      <c r="N3" s="41"/>
      <c r="O3" s="41"/>
      <c r="P3" s="41"/>
      <c r="Q3" s="41"/>
    </row>
    <row r="4" spans="1:17" s="4" customFormat="1" ht="15.95" customHeight="1">
      <c r="A4" s="20" t="s">
        <v>70</v>
      </c>
      <c r="B4" s="125">
        <v>298</v>
      </c>
      <c r="C4" s="126">
        <v>325</v>
      </c>
      <c r="D4" s="126">
        <v>467</v>
      </c>
      <c r="E4" s="127">
        <v>346</v>
      </c>
      <c r="F4" s="127">
        <v>250</v>
      </c>
      <c r="G4" s="127">
        <v>84</v>
      </c>
      <c r="H4" s="127">
        <v>8</v>
      </c>
      <c r="I4" s="127">
        <v>107</v>
      </c>
      <c r="J4" s="127">
        <v>313</v>
      </c>
      <c r="K4" s="127">
        <v>114</v>
      </c>
      <c r="L4" s="128">
        <f t="shared" si="1"/>
        <v>2312</v>
      </c>
      <c r="M4" s="41"/>
      <c r="N4" s="13"/>
      <c r="O4" s="13"/>
    </row>
    <row r="5" spans="1:17" s="4" customFormat="1" ht="15.95" customHeight="1">
      <c r="A5" s="20" t="s">
        <v>71</v>
      </c>
      <c r="B5" s="122">
        <v>3</v>
      </c>
      <c r="C5" s="110">
        <v>7</v>
      </c>
      <c r="D5" s="110">
        <v>26</v>
      </c>
      <c r="E5" s="123">
        <v>52</v>
      </c>
      <c r="F5" s="123">
        <v>78</v>
      </c>
      <c r="G5" s="123">
        <v>68</v>
      </c>
      <c r="H5" s="123">
        <v>17</v>
      </c>
      <c r="I5" s="123">
        <v>0</v>
      </c>
      <c r="J5" s="123">
        <v>13</v>
      </c>
      <c r="K5" s="123">
        <v>9</v>
      </c>
      <c r="L5" s="124">
        <f t="shared" si="1"/>
        <v>273</v>
      </c>
      <c r="N5" s="14"/>
      <c r="O5" s="14"/>
    </row>
    <row r="6" spans="1:17" s="4" customFormat="1" ht="15.95" customHeight="1">
      <c r="A6" s="20" t="s">
        <v>130</v>
      </c>
      <c r="B6" s="115">
        <v>1</v>
      </c>
      <c r="C6" s="116">
        <v>3</v>
      </c>
      <c r="D6" s="116">
        <v>6</v>
      </c>
      <c r="E6" s="117">
        <v>13</v>
      </c>
      <c r="F6" s="117">
        <v>15</v>
      </c>
      <c r="G6" s="117">
        <v>7</v>
      </c>
      <c r="H6" s="117">
        <v>1</v>
      </c>
      <c r="I6" s="117">
        <v>1</v>
      </c>
      <c r="J6" s="117">
        <v>11</v>
      </c>
      <c r="K6" s="117">
        <v>591</v>
      </c>
      <c r="L6" s="118">
        <f t="shared" si="1"/>
        <v>649</v>
      </c>
      <c r="N6" s="14"/>
      <c r="O6" s="14"/>
    </row>
    <row r="7" spans="1:17" s="4" customFormat="1" ht="15.95" customHeight="1">
      <c r="A7" s="20" t="s">
        <v>132</v>
      </c>
      <c r="B7" s="122">
        <v>4</v>
      </c>
      <c r="C7" s="110">
        <v>17</v>
      </c>
      <c r="D7" s="110">
        <v>0</v>
      </c>
      <c r="E7" s="123">
        <v>5</v>
      </c>
      <c r="F7" s="123">
        <v>6</v>
      </c>
      <c r="G7" s="123">
        <v>7</v>
      </c>
      <c r="H7" s="123">
        <v>1</v>
      </c>
      <c r="I7" s="123">
        <v>0</v>
      </c>
      <c r="J7" s="123">
        <v>0</v>
      </c>
      <c r="K7" s="123">
        <v>1</v>
      </c>
      <c r="L7" s="124">
        <f t="shared" si="1"/>
        <v>41</v>
      </c>
      <c r="N7" s="14"/>
      <c r="O7" s="14"/>
    </row>
    <row r="8" spans="1:17" s="4" customFormat="1" ht="15.95" customHeight="1">
      <c r="A8" s="20"/>
      <c r="B8" s="125"/>
      <c r="C8" s="126"/>
      <c r="D8" s="126"/>
      <c r="E8" s="127"/>
      <c r="F8" s="127"/>
      <c r="G8" s="127"/>
      <c r="H8" s="127"/>
      <c r="I8" s="127"/>
      <c r="J8" s="127"/>
      <c r="K8" s="127"/>
      <c r="L8" s="128"/>
      <c r="N8" s="14"/>
      <c r="O8" s="14"/>
    </row>
    <row r="9" spans="1:17" s="4" customFormat="1" ht="15.95" customHeight="1">
      <c r="A9" s="19" t="s">
        <v>62</v>
      </c>
      <c r="B9" s="129">
        <f>SUM(B10:B13)</f>
        <v>185</v>
      </c>
      <c r="C9" s="130">
        <f>SUM(C10:C13)</f>
        <v>143</v>
      </c>
      <c r="D9" s="130">
        <f>SUM(D10:D13)</f>
        <v>259</v>
      </c>
      <c r="E9" s="131">
        <f>SUM(E10:E13)</f>
        <v>170</v>
      </c>
      <c r="F9" s="131">
        <f>SUM(F10:F13)</f>
        <v>146</v>
      </c>
      <c r="G9" s="131">
        <f t="shared" ref="G9:K9" si="2">SUM(G10:G13)</f>
        <v>69</v>
      </c>
      <c r="H9" s="131">
        <f t="shared" si="2"/>
        <v>1</v>
      </c>
      <c r="I9" s="131">
        <f t="shared" si="2"/>
        <v>44</v>
      </c>
      <c r="J9" s="131">
        <f t="shared" si="2"/>
        <v>399</v>
      </c>
      <c r="K9" s="131">
        <f t="shared" si="2"/>
        <v>316</v>
      </c>
      <c r="L9" s="132">
        <f>SUM(B9:K9)</f>
        <v>1732</v>
      </c>
      <c r="N9" s="13"/>
      <c r="O9" s="13"/>
    </row>
    <row r="10" spans="1:17" s="4" customFormat="1" ht="15.95" customHeight="1">
      <c r="A10" s="20" t="s">
        <v>10</v>
      </c>
      <c r="B10" s="125">
        <v>41</v>
      </c>
      <c r="C10" s="126">
        <v>28</v>
      </c>
      <c r="D10" s="126">
        <v>74</v>
      </c>
      <c r="E10" s="127">
        <v>41</v>
      </c>
      <c r="F10" s="127">
        <v>30</v>
      </c>
      <c r="G10" s="127">
        <v>22</v>
      </c>
      <c r="H10" s="127">
        <v>0</v>
      </c>
      <c r="I10" s="127">
        <v>8</v>
      </c>
      <c r="J10" s="127">
        <v>7</v>
      </c>
      <c r="K10" s="127">
        <v>0</v>
      </c>
      <c r="L10" s="128">
        <f t="shared" ref="L10:L13" si="3">SUM(B10:K10)</f>
        <v>251</v>
      </c>
      <c r="N10" s="14"/>
      <c r="O10" s="14"/>
    </row>
    <row r="11" spans="1:17" s="4" customFormat="1" ht="15.95" customHeight="1">
      <c r="A11" s="20" t="s">
        <v>12</v>
      </c>
      <c r="B11" s="122">
        <v>95</v>
      </c>
      <c r="C11" s="110">
        <v>74</v>
      </c>
      <c r="D11" s="110">
        <v>108</v>
      </c>
      <c r="E11" s="123">
        <v>85</v>
      </c>
      <c r="F11" s="123">
        <v>50</v>
      </c>
      <c r="G11" s="123">
        <v>28</v>
      </c>
      <c r="H11" s="123">
        <v>0</v>
      </c>
      <c r="I11" s="123">
        <v>9</v>
      </c>
      <c r="J11" s="123">
        <v>11</v>
      </c>
      <c r="K11" s="123">
        <v>0</v>
      </c>
      <c r="L11" s="124">
        <f t="shared" si="3"/>
        <v>460</v>
      </c>
      <c r="N11" s="14"/>
      <c r="O11" s="14"/>
    </row>
    <row r="12" spans="1:17" s="4" customFormat="1" ht="15.95" customHeight="1">
      <c r="A12" s="20" t="s">
        <v>44</v>
      </c>
      <c r="B12" s="125">
        <v>44</v>
      </c>
      <c r="C12" s="126">
        <v>38</v>
      </c>
      <c r="D12" s="126">
        <v>70</v>
      </c>
      <c r="E12" s="127">
        <v>40</v>
      </c>
      <c r="F12" s="127">
        <v>61</v>
      </c>
      <c r="G12" s="127">
        <v>17</v>
      </c>
      <c r="H12" s="127">
        <v>1</v>
      </c>
      <c r="I12" s="127">
        <v>8</v>
      </c>
      <c r="J12" s="127">
        <v>16</v>
      </c>
      <c r="K12" s="127">
        <v>4</v>
      </c>
      <c r="L12" s="128">
        <f t="shared" si="3"/>
        <v>299</v>
      </c>
    </row>
    <row r="13" spans="1:17" s="4" customFormat="1" ht="15.95" customHeight="1">
      <c r="A13" s="20" t="s">
        <v>3</v>
      </c>
      <c r="B13" s="122">
        <v>5</v>
      </c>
      <c r="C13" s="110">
        <v>3</v>
      </c>
      <c r="D13" s="110">
        <v>7</v>
      </c>
      <c r="E13" s="123">
        <v>4</v>
      </c>
      <c r="F13" s="123">
        <v>5</v>
      </c>
      <c r="G13" s="123">
        <v>2</v>
      </c>
      <c r="H13" s="123">
        <v>0</v>
      </c>
      <c r="I13" s="123">
        <v>19</v>
      </c>
      <c r="J13" s="123">
        <v>365</v>
      </c>
      <c r="K13" s="123">
        <v>312</v>
      </c>
      <c r="L13" s="124">
        <f t="shared" si="3"/>
        <v>722</v>
      </c>
    </row>
    <row r="14" spans="1:17" s="4" customFormat="1" ht="15.95" customHeight="1">
      <c r="A14" s="20"/>
      <c r="B14" s="133"/>
      <c r="C14" s="134"/>
      <c r="D14" s="134"/>
      <c r="E14" s="135"/>
      <c r="F14" s="135"/>
      <c r="G14" s="135"/>
      <c r="H14" s="135"/>
      <c r="I14" s="135"/>
      <c r="J14" s="135"/>
      <c r="K14" s="135"/>
      <c r="L14" s="136"/>
    </row>
    <row r="15" spans="1:17" s="4" customFormat="1" ht="15.95" customHeight="1">
      <c r="A15" s="19" t="s">
        <v>75</v>
      </c>
      <c r="B15" s="129">
        <f t="shared" ref="B15:K15" si="4">SUM(B16:B22)</f>
        <v>87</v>
      </c>
      <c r="C15" s="130">
        <f t="shared" si="4"/>
        <v>64</v>
      </c>
      <c r="D15" s="130">
        <f t="shared" si="4"/>
        <v>92</v>
      </c>
      <c r="E15" s="131">
        <f t="shared" si="4"/>
        <v>77</v>
      </c>
      <c r="F15" s="131">
        <f t="shared" si="4"/>
        <v>44</v>
      </c>
      <c r="G15" s="131">
        <f t="shared" si="4"/>
        <v>25</v>
      </c>
      <c r="H15" s="131">
        <f t="shared" si="4"/>
        <v>0</v>
      </c>
      <c r="I15" s="131">
        <f t="shared" si="4"/>
        <v>8</v>
      </c>
      <c r="J15" s="131">
        <f t="shared" si="4"/>
        <v>8</v>
      </c>
      <c r="K15" s="131">
        <f t="shared" si="4"/>
        <v>0</v>
      </c>
      <c r="L15" s="132">
        <f>SUM(B15:K15)</f>
        <v>405</v>
      </c>
      <c r="M15" s="191"/>
      <c r="N15" s="89"/>
    </row>
    <row r="16" spans="1:17" s="4" customFormat="1" ht="15.95" customHeight="1">
      <c r="A16" s="20" t="s">
        <v>72</v>
      </c>
      <c r="B16" s="133">
        <v>22</v>
      </c>
      <c r="C16" s="134">
        <v>12</v>
      </c>
      <c r="D16" s="134">
        <v>22</v>
      </c>
      <c r="E16" s="135">
        <v>11</v>
      </c>
      <c r="F16" s="135">
        <v>9</v>
      </c>
      <c r="G16" s="135">
        <v>1</v>
      </c>
      <c r="H16" s="186">
        <v>0</v>
      </c>
      <c r="I16" s="187">
        <v>0</v>
      </c>
      <c r="J16" s="187">
        <v>0</v>
      </c>
      <c r="K16" s="186">
        <v>0</v>
      </c>
      <c r="L16" s="136">
        <f t="shared" ref="L16:L22" si="5">SUM(B16:K16)</f>
        <v>77</v>
      </c>
      <c r="M16" s="191"/>
    </row>
    <row r="17" spans="1:13" s="4" customFormat="1" ht="15.95" customHeight="1">
      <c r="A17" s="20" t="s">
        <v>73</v>
      </c>
      <c r="B17" s="122">
        <v>51</v>
      </c>
      <c r="C17" s="110">
        <v>38</v>
      </c>
      <c r="D17" s="110">
        <v>39</v>
      </c>
      <c r="E17" s="123">
        <v>16</v>
      </c>
      <c r="F17" s="123">
        <v>15</v>
      </c>
      <c r="G17" s="123">
        <v>0</v>
      </c>
      <c r="H17" s="188">
        <v>0</v>
      </c>
      <c r="I17" s="188">
        <v>0</v>
      </c>
      <c r="J17" s="188">
        <v>0</v>
      </c>
      <c r="K17" s="188">
        <v>0</v>
      </c>
      <c r="L17" s="124">
        <f>SUM(B17:K17)</f>
        <v>159</v>
      </c>
      <c r="M17" s="191"/>
    </row>
    <row r="18" spans="1:13" s="4" customFormat="1" ht="15.95" customHeight="1">
      <c r="A18" s="20" t="s">
        <v>170</v>
      </c>
      <c r="B18" s="125">
        <v>0</v>
      </c>
      <c r="C18" s="127">
        <v>0</v>
      </c>
      <c r="D18" s="127">
        <v>0</v>
      </c>
      <c r="E18" s="127">
        <v>1</v>
      </c>
      <c r="F18" s="127">
        <v>0</v>
      </c>
      <c r="G18" s="127">
        <v>0</v>
      </c>
      <c r="H18" s="189">
        <v>0</v>
      </c>
      <c r="I18" s="189">
        <v>0</v>
      </c>
      <c r="J18" s="189">
        <v>0</v>
      </c>
      <c r="K18" s="189">
        <v>0</v>
      </c>
      <c r="L18" s="128">
        <f>SUM(B18:K18)</f>
        <v>1</v>
      </c>
      <c r="M18" s="191"/>
    </row>
    <row r="19" spans="1:13" s="4" customFormat="1" ht="15.95" customHeight="1">
      <c r="A19" s="20" t="s">
        <v>78</v>
      </c>
      <c r="B19" s="122">
        <v>2</v>
      </c>
      <c r="C19" s="123">
        <v>0</v>
      </c>
      <c r="D19" s="123">
        <v>2</v>
      </c>
      <c r="E19" s="123">
        <v>2</v>
      </c>
      <c r="F19" s="123">
        <v>0</v>
      </c>
      <c r="G19" s="123">
        <v>0</v>
      </c>
      <c r="H19" s="188">
        <v>0</v>
      </c>
      <c r="I19" s="188">
        <v>0</v>
      </c>
      <c r="J19" s="188">
        <v>0</v>
      </c>
      <c r="K19" s="188">
        <v>0</v>
      </c>
      <c r="L19" s="124">
        <f t="shared" si="5"/>
        <v>6</v>
      </c>
      <c r="M19" s="191"/>
    </row>
    <row r="20" spans="1:13" s="4" customFormat="1" ht="15.95" customHeight="1">
      <c r="A20" s="20" t="s">
        <v>79</v>
      </c>
      <c r="B20" s="125">
        <v>3</v>
      </c>
      <c r="C20" s="127">
        <v>1</v>
      </c>
      <c r="D20" s="127">
        <v>2</v>
      </c>
      <c r="E20" s="127">
        <v>3</v>
      </c>
      <c r="F20" s="127">
        <v>1</v>
      </c>
      <c r="G20" s="127">
        <v>0</v>
      </c>
      <c r="H20" s="189">
        <v>0</v>
      </c>
      <c r="I20" s="189">
        <v>0</v>
      </c>
      <c r="J20" s="189">
        <v>0</v>
      </c>
      <c r="K20" s="189">
        <v>0</v>
      </c>
      <c r="L20" s="128">
        <f t="shared" si="5"/>
        <v>10</v>
      </c>
      <c r="M20" s="191"/>
    </row>
    <row r="21" spans="1:13" s="4" customFormat="1" ht="15.95" customHeight="1">
      <c r="A21" s="20" t="s">
        <v>100</v>
      </c>
      <c r="B21" s="251">
        <v>0</v>
      </c>
      <c r="C21" s="252">
        <v>1</v>
      </c>
      <c r="D21" s="252">
        <v>0</v>
      </c>
      <c r="E21" s="252">
        <v>1</v>
      </c>
      <c r="F21" s="252">
        <v>1</v>
      </c>
      <c r="G21" s="252">
        <v>2</v>
      </c>
      <c r="H21" s="253">
        <v>0</v>
      </c>
      <c r="I21" s="253">
        <v>0</v>
      </c>
      <c r="J21" s="253">
        <v>0</v>
      </c>
      <c r="K21" s="253">
        <v>0</v>
      </c>
      <c r="L21" s="254">
        <f t="shared" si="5"/>
        <v>5</v>
      </c>
      <c r="M21" s="191"/>
    </row>
    <row r="22" spans="1:13" s="4" customFormat="1" ht="17.100000000000001" customHeight="1" thickBot="1">
      <c r="A22" s="159" t="s">
        <v>86</v>
      </c>
      <c r="B22" s="247">
        <v>9</v>
      </c>
      <c r="C22" s="248">
        <v>12</v>
      </c>
      <c r="D22" s="248">
        <v>27</v>
      </c>
      <c r="E22" s="248">
        <v>43</v>
      </c>
      <c r="F22" s="248">
        <v>18</v>
      </c>
      <c r="G22" s="248">
        <v>22</v>
      </c>
      <c r="H22" s="249">
        <v>0</v>
      </c>
      <c r="I22" s="249">
        <v>8</v>
      </c>
      <c r="J22" s="249">
        <v>8</v>
      </c>
      <c r="K22" s="249">
        <v>0</v>
      </c>
      <c r="L22" s="250">
        <f t="shared" si="5"/>
        <v>147</v>
      </c>
      <c r="M22" s="191"/>
    </row>
    <row r="23" spans="1:13" s="4" customFormat="1" ht="15.95" customHeight="1">
      <c r="A23" s="284" t="s">
        <v>197</v>
      </c>
      <c r="B23" s="284"/>
      <c r="C23" s="284"/>
      <c r="D23" s="284"/>
      <c r="E23" s="284"/>
      <c r="F23" s="284"/>
      <c r="G23" s="284"/>
      <c r="H23" s="284"/>
      <c r="I23" s="284"/>
      <c r="J23" s="284"/>
      <c r="K23" s="284"/>
      <c r="L23" s="284"/>
    </row>
    <row r="24" spans="1:13" ht="29.25" customHeight="1">
      <c r="A24" s="284"/>
      <c r="B24" s="284"/>
      <c r="C24" s="284"/>
      <c r="D24" s="284"/>
      <c r="E24" s="284"/>
      <c r="F24" s="284"/>
      <c r="G24" s="284"/>
      <c r="H24" s="284"/>
      <c r="I24" s="284"/>
      <c r="J24" s="284"/>
      <c r="K24" s="284"/>
      <c r="L24" s="284"/>
    </row>
    <row r="25" spans="1:13" ht="15.95" customHeight="1">
      <c r="A25" s="151" t="s">
        <v>102</v>
      </c>
    </row>
    <row r="26" spans="1:13" ht="15.95" customHeight="1">
      <c r="A26" s="151" t="s">
        <v>103</v>
      </c>
      <c r="J26" s="179"/>
      <c r="K26" s="179"/>
    </row>
    <row r="27" spans="1:13" ht="15.95" customHeight="1">
      <c r="A27" s="151" t="s">
        <v>136</v>
      </c>
      <c r="J27" s="179"/>
      <c r="K27" s="179"/>
    </row>
    <row r="28" spans="1:13" ht="15.95" customHeight="1">
      <c r="A28" s="151" t="s">
        <v>131</v>
      </c>
    </row>
    <row r="29" spans="1:13" ht="15.95" customHeight="1">
      <c r="A29" s="151" t="s">
        <v>133</v>
      </c>
    </row>
    <row r="30" spans="1:13" ht="15.95" customHeight="1">
      <c r="A30" s="151" t="s">
        <v>138</v>
      </c>
    </row>
    <row r="31" spans="1:13" ht="15.95" customHeight="1">
      <c r="A31" s="172" t="s">
        <v>160</v>
      </c>
    </row>
    <row r="32" spans="1:13" ht="15.95" customHeight="1">
      <c r="A32" s="151" t="s">
        <v>104</v>
      </c>
    </row>
    <row r="33" spans="1:11" ht="15.95" customHeight="1">
      <c r="A33" s="151" t="s">
        <v>185</v>
      </c>
    </row>
    <row r="34" spans="1:11" ht="15.95" customHeight="1">
      <c r="A34" s="143" t="s">
        <v>40</v>
      </c>
    </row>
    <row r="35" spans="1:11" ht="15.95" customHeight="1"/>
    <row r="38" spans="1:11">
      <c r="B38" s="179"/>
    </row>
    <row r="39" spans="1:11">
      <c r="B39" s="179"/>
      <c r="H39" s="144"/>
      <c r="I39" s="144"/>
      <c r="J39" s="144"/>
      <c r="K39" s="144"/>
    </row>
    <row r="40" spans="1:11">
      <c r="C40" s="179"/>
      <c r="E40" s="179"/>
    </row>
  </sheetData>
  <mergeCells count="1">
    <mergeCell ref="A23:L24"/>
  </mergeCells>
  <phoneticPr fontId="1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642DD-966E-44BE-9FCE-F17833A71B77}">
  <dimension ref="A1:R126"/>
  <sheetViews>
    <sheetView topLeftCell="A97" zoomScale="80" zoomScaleNormal="80" workbookViewId="0"/>
  </sheetViews>
  <sheetFormatPr defaultColWidth="8.5703125" defaultRowHeight="15.95" customHeight="1"/>
  <cols>
    <col min="1" max="1" width="80.140625" style="1" customWidth="1"/>
    <col min="2" max="12" width="18.7109375" style="26" customWidth="1"/>
    <col min="13" max="16384" width="8.5703125" style="1"/>
  </cols>
  <sheetData>
    <row r="1" spans="1:14" ht="21.95" customHeight="1" thickBot="1">
      <c r="A1" s="58" t="s">
        <v>42</v>
      </c>
      <c r="B1" s="59">
        <v>44713</v>
      </c>
      <c r="C1" s="53">
        <v>44743</v>
      </c>
      <c r="D1" s="54">
        <v>44774</v>
      </c>
      <c r="E1" s="54">
        <v>44805</v>
      </c>
      <c r="F1" s="54">
        <v>44835</v>
      </c>
      <c r="G1" s="54">
        <v>44866</v>
      </c>
      <c r="H1" s="54">
        <v>44896</v>
      </c>
      <c r="I1" s="54">
        <v>44949</v>
      </c>
      <c r="J1" s="54">
        <v>44980</v>
      </c>
      <c r="K1" s="54">
        <v>45008</v>
      </c>
      <c r="L1" s="55" t="s">
        <v>0</v>
      </c>
      <c r="N1" s="98"/>
    </row>
    <row r="2" spans="1:14" ht="15.95" customHeight="1">
      <c r="A2" s="34" t="s">
        <v>21</v>
      </c>
      <c r="B2" s="257">
        <f>SUM(B3:B5)</f>
        <v>593</v>
      </c>
      <c r="C2" s="258">
        <f t="shared" ref="C2:K2" si="0">SUM(C3:C5)</f>
        <v>576</v>
      </c>
      <c r="D2" s="258">
        <f t="shared" si="0"/>
        <v>856</v>
      </c>
      <c r="E2" s="258">
        <f t="shared" si="0"/>
        <v>691</v>
      </c>
      <c r="F2" s="258">
        <f t="shared" si="0"/>
        <v>618</v>
      </c>
      <c r="G2" s="258">
        <f t="shared" si="0"/>
        <v>328</v>
      </c>
      <c r="H2" s="258">
        <f t="shared" si="0"/>
        <v>68</v>
      </c>
      <c r="I2" s="258">
        <f t="shared" si="0"/>
        <v>162</v>
      </c>
      <c r="J2" s="258">
        <f t="shared" si="0"/>
        <v>891</v>
      </c>
      <c r="K2" s="258">
        <f t="shared" si="0"/>
        <v>1191</v>
      </c>
      <c r="L2" s="138">
        <f>SUM(B2:K2)</f>
        <v>5974</v>
      </c>
      <c r="M2" s="98"/>
      <c r="N2" s="98"/>
    </row>
    <row r="3" spans="1:14" ht="15.95" customHeight="1">
      <c r="A3" s="6" t="s">
        <v>4</v>
      </c>
      <c r="B3" s="139">
        <v>18</v>
      </c>
      <c r="C3" s="140">
        <v>32</v>
      </c>
      <c r="D3" s="140">
        <v>137</v>
      </c>
      <c r="E3" s="141">
        <v>148</v>
      </c>
      <c r="F3" s="141">
        <v>97</v>
      </c>
      <c r="G3" s="141">
        <v>89</v>
      </c>
      <c r="H3" s="141">
        <v>7</v>
      </c>
      <c r="I3" s="141">
        <v>15</v>
      </c>
      <c r="J3" s="141">
        <v>129</v>
      </c>
      <c r="K3" s="141">
        <v>172</v>
      </c>
      <c r="L3" s="142">
        <f t="shared" ref="L3:L4" si="1">SUM(B3:K3)</f>
        <v>844</v>
      </c>
      <c r="M3" s="98"/>
      <c r="N3" s="98"/>
    </row>
    <row r="4" spans="1:14" ht="15.95" customHeight="1">
      <c r="A4" s="6" t="s">
        <v>5</v>
      </c>
      <c r="B4" s="111">
        <v>575</v>
      </c>
      <c r="C4" s="112">
        <v>543</v>
      </c>
      <c r="D4" s="112">
        <v>719</v>
      </c>
      <c r="E4" s="113">
        <v>543</v>
      </c>
      <c r="F4" s="113">
        <v>521</v>
      </c>
      <c r="G4" s="113">
        <v>239</v>
      </c>
      <c r="H4" s="113">
        <v>61</v>
      </c>
      <c r="I4" s="113">
        <v>147</v>
      </c>
      <c r="J4" s="113">
        <v>762</v>
      </c>
      <c r="K4" s="113">
        <v>1019</v>
      </c>
      <c r="L4" s="114">
        <f t="shared" si="1"/>
        <v>5129</v>
      </c>
      <c r="M4" s="98"/>
      <c r="N4" s="98"/>
    </row>
    <row r="5" spans="1:14" ht="15.95" customHeight="1">
      <c r="A5" s="6" t="s">
        <v>26</v>
      </c>
      <c r="B5" s="139">
        <v>0</v>
      </c>
      <c r="C5" s="140">
        <v>1</v>
      </c>
      <c r="D5" s="140">
        <v>0</v>
      </c>
      <c r="E5" s="141">
        <v>0</v>
      </c>
      <c r="F5" s="141">
        <v>0</v>
      </c>
      <c r="G5" s="141">
        <v>0</v>
      </c>
      <c r="H5" s="141">
        <v>0</v>
      </c>
      <c r="I5" s="141">
        <v>0</v>
      </c>
      <c r="J5" s="141">
        <v>0</v>
      </c>
      <c r="K5" s="141">
        <v>0</v>
      </c>
      <c r="L5" s="142">
        <f>SUM(B5:K5)</f>
        <v>1</v>
      </c>
      <c r="M5" s="98"/>
      <c r="N5" s="98"/>
    </row>
    <row r="6" spans="1:14" ht="15.95" customHeight="1">
      <c r="A6" s="6"/>
      <c r="B6" s="111"/>
      <c r="C6" s="112"/>
      <c r="D6" s="112"/>
      <c r="E6" s="113"/>
      <c r="F6" s="113"/>
      <c r="G6" s="113"/>
      <c r="H6" s="113"/>
      <c r="I6" s="113"/>
      <c r="J6" s="113"/>
      <c r="K6" s="113"/>
      <c r="L6" s="114"/>
      <c r="M6" s="98"/>
      <c r="N6" s="98"/>
    </row>
    <row r="7" spans="1:14" ht="15.95" customHeight="1">
      <c r="A7" s="30" t="s">
        <v>97</v>
      </c>
      <c r="B7" s="167">
        <f>SUM(B8:B14)</f>
        <v>593</v>
      </c>
      <c r="C7" s="168">
        <f t="shared" ref="C7:K7" si="2">SUM(C8:C14)</f>
        <v>576</v>
      </c>
      <c r="D7" s="168">
        <f t="shared" si="2"/>
        <v>856</v>
      </c>
      <c r="E7" s="169">
        <f t="shared" si="2"/>
        <v>691</v>
      </c>
      <c r="F7" s="169">
        <f t="shared" si="2"/>
        <v>618</v>
      </c>
      <c r="G7" s="169">
        <f t="shared" si="2"/>
        <v>328</v>
      </c>
      <c r="H7" s="169">
        <f t="shared" si="2"/>
        <v>68</v>
      </c>
      <c r="I7" s="169">
        <f t="shared" si="2"/>
        <v>162</v>
      </c>
      <c r="J7" s="169">
        <f t="shared" si="2"/>
        <v>891</v>
      </c>
      <c r="K7" s="169">
        <f t="shared" si="2"/>
        <v>1191</v>
      </c>
      <c r="L7" s="170">
        <f>SUM(B7:K7)</f>
        <v>5974</v>
      </c>
      <c r="M7" s="98"/>
      <c r="N7" s="176"/>
    </row>
    <row r="8" spans="1:14" ht="15.95" customHeight="1">
      <c r="A8" s="6" t="s">
        <v>1</v>
      </c>
      <c r="B8" s="111">
        <v>278</v>
      </c>
      <c r="C8" s="112">
        <v>192</v>
      </c>
      <c r="D8" s="112">
        <v>214</v>
      </c>
      <c r="E8" s="113">
        <v>289</v>
      </c>
      <c r="F8" s="113">
        <v>287</v>
      </c>
      <c r="G8" s="113">
        <v>87</v>
      </c>
      <c r="H8" s="113">
        <v>12</v>
      </c>
      <c r="I8" s="113">
        <v>58</v>
      </c>
      <c r="J8" s="113">
        <v>379</v>
      </c>
      <c r="K8" s="113">
        <v>550</v>
      </c>
      <c r="L8" s="114">
        <f t="shared" ref="L8:L13" si="3">SUM(B8:K8)</f>
        <v>2346</v>
      </c>
      <c r="M8" s="98"/>
      <c r="N8" s="176"/>
    </row>
    <row r="9" spans="1:14" ht="15.95" customHeight="1">
      <c r="A9" s="6" t="s">
        <v>18</v>
      </c>
      <c r="B9" s="139">
        <v>89</v>
      </c>
      <c r="C9" s="140">
        <v>150</v>
      </c>
      <c r="D9" s="140">
        <v>189</v>
      </c>
      <c r="E9" s="141">
        <v>150</v>
      </c>
      <c r="F9" s="141">
        <v>98</v>
      </c>
      <c r="G9" s="141">
        <v>15</v>
      </c>
      <c r="H9" s="141">
        <v>0</v>
      </c>
      <c r="I9" s="141">
        <v>14</v>
      </c>
      <c r="J9" s="141">
        <v>94</v>
      </c>
      <c r="K9" s="141">
        <v>280</v>
      </c>
      <c r="L9" s="142">
        <f t="shared" si="3"/>
        <v>1079</v>
      </c>
      <c r="M9" s="98"/>
      <c r="N9" s="98"/>
    </row>
    <row r="10" spans="1:14" ht="15.95" customHeight="1">
      <c r="A10" s="6" t="s">
        <v>2</v>
      </c>
      <c r="B10" s="111">
        <v>80</v>
      </c>
      <c r="C10" s="112">
        <v>83</v>
      </c>
      <c r="D10" s="112">
        <v>153</v>
      </c>
      <c r="E10" s="113">
        <v>102</v>
      </c>
      <c r="F10" s="113">
        <v>60</v>
      </c>
      <c r="G10" s="113">
        <v>69</v>
      </c>
      <c r="H10" s="113">
        <v>2</v>
      </c>
      <c r="I10" s="113">
        <v>30</v>
      </c>
      <c r="J10" s="113">
        <v>131</v>
      </c>
      <c r="K10" s="113">
        <v>67</v>
      </c>
      <c r="L10" s="114">
        <f t="shared" si="3"/>
        <v>777</v>
      </c>
      <c r="M10" s="98"/>
      <c r="N10" s="98"/>
    </row>
    <row r="11" spans="1:14" ht="15.95" customHeight="1">
      <c r="A11" s="6" t="s">
        <v>19</v>
      </c>
      <c r="B11" s="139">
        <v>25</v>
      </c>
      <c r="C11" s="140">
        <v>45</v>
      </c>
      <c r="D11" s="140">
        <v>88</v>
      </c>
      <c r="E11" s="141">
        <v>64</v>
      </c>
      <c r="F11" s="141">
        <v>62</v>
      </c>
      <c r="G11" s="141">
        <v>30</v>
      </c>
      <c r="H11" s="141">
        <v>5</v>
      </c>
      <c r="I11" s="141">
        <v>57</v>
      </c>
      <c r="J11" s="141">
        <v>247</v>
      </c>
      <c r="K11" s="141">
        <v>119</v>
      </c>
      <c r="L11" s="142">
        <f t="shared" si="3"/>
        <v>742</v>
      </c>
      <c r="M11" s="98"/>
      <c r="N11" s="98"/>
    </row>
    <row r="12" spans="1:14" ht="15.95" customHeight="1">
      <c r="A12" s="6" t="s">
        <v>17</v>
      </c>
      <c r="B12" s="111">
        <v>37</v>
      </c>
      <c r="C12" s="112">
        <v>44</v>
      </c>
      <c r="D12" s="112">
        <v>86</v>
      </c>
      <c r="E12" s="113">
        <v>10</v>
      </c>
      <c r="F12" s="113">
        <v>1</v>
      </c>
      <c r="G12" s="113">
        <v>3</v>
      </c>
      <c r="H12" s="113">
        <v>2</v>
      </c>
      <c r="I12" s="113">
        <v>0</v>
      </c>
      <c r="J12" s="113">
        <v>1</v>
      </c>
      <c r="K12" s="113">
        <v>22</v>
      </c>
      <c r="L12" s="114">
        <f t="shared" si="3"/>
        <v>206</v>
      </c>
      <c r="M12" s="98"/>
      <c r="N12" s="98"/>
    </row>
    <row r="13" spans="1:14" ht="15.95" customHeight="1">
      <c r="A13" s="6" t="s">
        <v>99</v>
      </c>
      <c r="B13" s="139">
        <v>0</v>
      </c>
      <c r="C13" s="140">
        <v>0</v>
      </c>
      <c r="D13" s="140">
        <v>0</v>
      </c>
      <c r="E13" s="141">
        <v>0</v>
      </c>
      <c r="F13" s="141">
        <v>45</v>
      </c>
      <c r="G13" s="141">
        <v>30</v>
      </c>
      <c r="H13" s="141">
        <v>37</v>
      </c>
      <c r="I13" s="141">
        <v>0</v>
      </c>
      <c r="J13" s="141">
        <v>0</v>
      </c>
      <c r="K13" s="141">
        <v>0</v>
      </c>
      <c r="L13" s="142">
        <f t="shared" si="3"/>
        <v>112</v>
      </c>
      <c r="M13" s="98"/>
      <c r="N13" s="98"/>
    </row>
    <row r="14" spans="1:14" ht="15.95" customHeight="1">
      <c r="A14" s="6" t="s">
        <v>6</v>
      </c>
      <c r="B14" s="111">
        <v>84</v>
      </c>
      <c r="C14" s="112">
        <v>62</v>
      </c>
      <c r="D14" s="112">
        <v>126</v>
      </c>
      <c r="E14" s="113">
        <v>76</v>
      </c>
      <c r="F14" s="113">
        <v>65</v>
      </c>
      <c r="G14" s="113">
        <v>94</v>
      </c>
      <c r="H14" s="113">
        <v>10</v>
      </c>
      <c r="I14" s="113">
        <v>3</v>
      </c>
      <c r="J14" s="113">
        <v>39</v>
      </c>
      <c r="K14" s="113">
        <v>153</v>
      </c>
      <c r="L14" s="114">
        <f>SUM(B14:K14)</f>
        <v>712</v>
      </c>
      <c r="M14" s="98"/>
      <c r="N14" s="98"/>
    </row>
    <row r="15" spans="1:14" ht="15.95" customHeight="1">
      <c r="A15" s="31"/>
      <c r="B15" s="139"/>
      <c r="C15" s="140"/>
      <c r="D15" s="140"/>
      <c r="E15" s="141"/>
      <c r="F15" s="141"/>
      <c r="G15" s="141"/>
      <c r="H15" s="141"/>
      <c r="I15" s="141"/>
      <c r="J15" s="141"/>
      <c r="K15" s="141"/>
      <c r="L15" s="142"/>
      <c r="M15" s="98"/>
      <c r="N15" s="98"/>
    </row>
    <row r="16" spans="1:14" ht="15.95" customHeight="1">
      <c r="A16" s="30" t="s">
        <v>98</v>
      </c>
      <c r="B16" s="163">
        <f t="shared" ref="B16:K16" si="4">SUM(B17:B24)</f>
        <v>593</v>
      </c>
      <c r="C16" s="164">
        <f t="shared" si="4"/>
        <v>576</v>
      </c>
      <c r="D16" s="164">
        <f t="shared" si="4"/>
        <v>856</v>
      </c>
      <c r="E16" s="165">
        <f t="shared" si="4"/>
        <v>691</v>
      </c>
      <c r="F16" s="165">
        <f t="shared" si="4"/>
        <v>618</v>
      </c>
      <c r="G16" s="165">
        <f t="shared" si="4"/>
        <v>328</v>
      </c>
      <c r="H16" s="165">
        <f t="shared" si="4"/>
        <v>68</v>
      </c>
      <c r="I16" s="165">
        <f t="shared" si="4"/>
        <v>162</v>
      </c>
      <c r="J16" s="165">
        <f t="shared" si="4"/>
        <v>891</v>
      </c>
      <c r="K16" s="165">
        <f t="shared" si="4"/>
        <v>1191</v>
      </c>
      <c r="L16" s="166">
        <f>SUM(B16:K16)</f>
        <v>5974</v>
      </c>
      <c r="M16" s="98"/>
      <c r="N16" s="176"/>
    </row>
    <row r="17" spans="1:17" ht="15.95" customHeight="1">
      <c r="A17" s="6" t="s">
        <v>41</v>
      </c>
      <c r="B17" s="115">
        <v>272</v>
      </c>
      <c r="C17" s="116">
        <v>229</v>
      </c>
      <c r="D17" s="116">
        <v>367</v>
      </c>
      <c r="E17" s="117">
        <v>189</v>
      </c>
      <c r="F17" s="117">
        <v>351</v>
      </c>
      <c r="G17" s="117">
        <v>81</v>
      </c>
      <c r="H17" s="117">
        <v>22</v>
      </c>
      <c r="I17" s="117">
        <v>18</v>
      </c>
      <c r="J17" s="117">
        <v>641</v>
      </c>
      <c r="K17" s="117">
        <v>358</v>
      </c>
      <c r="L17" s="118">
        <f t="shared" ref="L17:L24" si="5">SUM(B17:K17)</f>
        <v>2528</v>
      </c>
      <c r="M17" s="98"/>
      <c r="N17" s="176"/>
    </row>
    <row r="18" spans="1:17" ht="15.95" customHeight="1">
      <c r="A18" s="6" t="s">
        <v>84</v>
      </c>
      <c r="B18" s="111">
        <v>0</v>
      </c>
      <c r="C18" s="112">
        <v>0</v>
      </c>
      <c r="D18" s="112">
        <v>0</v>
      </c>
      <c r="E18" s="113">
        <v>10</v>
      </c>
      <c r="F18" s="113">
        <v>21</v>
      </c>
      <c r="G18" s="113">
        <v>104</v>
      </c>
      <c r="H18" s="113">
        <v>1</v>
      </c>
      <c r="I18" s="113">
        <v>0</v>
      </c>
      <c r="J18" s="113">
        <v>15</v>
      </c>
      <c r="K18" s="113">
        <v>87</v>
      </c>
      <c r="L18" s="114">
        <f t="shared" si="5"/>
        <v>238</v>
      </c>
      <c r="M18" s="98"/>
      <c r="N18" s="98"/>
    </row>
    <row r="19" spans="1:17" ht="15.95" customHeight="1">
      <c r="A19" s="6" t="s">
        <v>7</v>
      </c>
      <c r="B19" s="115">
        <v>320</v>
      </c>
      <c r="C19" s="116">
        <v>346</v>
      </c>
      <c r="D19" s="116">
        <v>432</v>
      </c>
      <c r="E19" s="117">
        <v>328</v>
      </c>
      <c r="F19" s="117">
        <v>124</v>
      </c>
      <c r="G19" s="117">
        <v>72</v>
      </c>
      <c r="H19" s="117">
        <v>11</v>
      </c>
      <c r="I19" s="117">
        <v>143</v>
      </c>
      <c r="J19" s="117">
        <v>164</v>
      </c>
      <c r="K19" s="117">
        <v>15</v>
      </c>
      <c r="L19" s="118">
        <f t="shared" si="5"/>
        <v>1955</v>
      </c>
      <c r="M19" s="98"/>
      <c r="N19" s="98"/>
    </row>
    <row r="20" spans="1:17" ht="15.95" customHeight="1">
      <c r="A20" s="6" t="s">
        <v>192</v>
      </c>
      <c r="B20" s="111">
        <v>0</v>
      </c>
      <c r="C20" s="112">
        <v>0</v>
      </c>
      <c r="D20" s="112">
        <v>0</v>
      </c>
      <c r="E20" s="113">
        <v>0</v>
      </c>
      <c r="F20" s="113">
        <v>0</v>
      </c>
      <c r="G20" s="113">
        <v>0</v>
      </c>
      <c r="H20" s="113">
        <v>0</v>
      </c>
      <c r="I20" s="113">
        <v>0</v>
      </c>
      <c r="J20" s="113">
        <v>4</v>
      </c>
      <c r="K20" s="113">
        <v>280</v>
      </c>
      <c r="L20" s="114">
        <f t="shared" si="5"/>
        <v>284</v>
      </c>
      <c r="M20" s="98"/>
      <c r="N20" s="98"/>
    </row>
    <row r="21" spans="1:17" ht="15.95" customHeight="1">
      <c r="A21" s="6" t="s">
        <v>179</v>
      </c>
      <c r="B21" s="115">
        <v>0</v>
      </c>
      <c r="C21" s="116">
        <v>0</v>
      </c>
      <c r="D21" s="116">
        <v>0</v>
      </c>
      <c r="E21" s="117">
        <v>0</v>
      </c>
      <c r="F21" s="117">
        <v>0</v>
      </c>
      <c r="G21" s="117">
        <v>0</v>
      </c>
      <c r="H21" s="117">
        <v>0</v>
      </c>
      <c r="I21" s="117">
        <v>0</v>
      </c>
      <c r="J21" s="117">
        <v>19</v>
      </c>
      <c r="K21" s="117">
        <v>282</v>
      </c>
      <c r="L21" s="118">
        <f t="shared" si="5"/>
        <v>301</v>
      </c>
      <c r="M21" s="98"/>
      <c r="N21" s="98"/>
    </row>
    <row r="22" spans="1:17" ht="15.95" customHeight="1">
      <c r="A22" s="6" t="s">
        <v>182</v>
      </c>
      <c r="B22" s="111">
        <v>0</v>
      </c>
      <c r="C22" s="112">
        <v>0</v>
      </c>
      <c r="D22" s="112">
        <v>0</v>
      </c>
      <c r="E22" s="113">
        <v>0</v>
      </c>
      <c r="F22" s="113">
        <v>0</v>
      </c>
      <c r="G22" s="113">
        <v>0</v>
      </c>
      <c r="H22" s="113">
        <v>0</v>
      </c>
      <c r="I22" s="113">
        <v>0</v>
      </c>
      <c r="J22" s="113">
        <v>12</v>
      </c>
      <c r="K22" s="113">
        <v>101</v>
      </c>
      <c r="L22" s="114">
        <f t="shared" si="5"/>
        <v>113</v>
      </c>
      <c r="M22" s="98"/>
      <c r="N22" s="98"/>
    </row>
    <row r="23" spans="1:17" s="98" customFormat="1" ht="15.95" customHeight="1">
      <c r="A23" s="6" t="s">
        <v>111</v>
      </c>
      <c r="B23" s="261">
        <v>0</v>
      </c>
      <c r="C23" s="262">
        <v>0</v>
      </c>
      <c r="D23" s="262">
        <v>0</v>
      </c>
      <c r="E23" s="263">
        <v>0</v>
      </c>
      <c r="F23" s="263">
        <v>3</v>
      </c>
      <c r="G23" s="263">
        <v>9</v>
      </c>
      <c r="H23" s="263">
        <v>18</v>
      </c>
      <c r="I23" s="263">
        <v>0</v>
      </c>
      <c r="J23" s="263">
        <v>29</v>
      </c>
      <c r="K23" s="263">
        <f>65</f>
        <v>65</v>
      </c>
      <c r="L23" s="264">
        <f t="shared" si="5"/>
        <v>124</v>
      </c>
    </row>
    <row r="24" spans="1:17" ht="15.95" customHeight="1">
      <c r="A24" s="6" t="s">
        <v>16</v>
      </c>
      <c r="B24" s="111">
        <v>1</v>
      </c>
      <c r="C24" s="112">
        <v>1</v>
      </c>
      <c r="D24" s="112">
        <v>57</v>
      </c>
      <c r="E24" s="113">
        <v>164</v>
      </c>
      <c r="F24" s="113">
        <v>119</v>
      </c>
      <c r="G24" s="113">
        <v>62</v>
      </c>
      <c r="H24" s="113">
        <v>16</v>
      </c>
      <c r="I24" s="113">
        <v>1</v>
      </c>
      <c r="J24" s="113">
        <v>7</v>
      </c>
      <c r="K24" s="113">
        <v>3</v>
      </c>
      <c r="L24" s="114">
        <f t="shared" si="5"/>
        <v>431</v>
      </c>
      <c r="M24" s="98"/>
      <c r="N24" s="98"/>
    </row>
    <row r="25" spans="1:17" ht="15.95" customHeight="1">
      <c r="A25" s="31"/>
      <c r="B25" s="115"/>
      <c r="C25" s="116"/>
      <c r="D25" s="116"/>
      <c r="E25" s="117"/>
      <c r="F25" s="117"/>
      <c r="G25" s="117"/>
      <c r="H25" s="117"/>
      <c r="I25" s="117"/>
      <c r="J25" s="117"/>
      <c r="K25" s="117"/>
      <c r="L25" s="118"/>
      <c r="M25" s="98"/>
      <c r="N25" s="98"/>
    </row>
    <row r="26" spans="1:17" ht="15.95" customHeight="1">
      <c r="A26" s="5" t="s">
        <v>23</v>
      </c>
      <c r="B26" s="163">
        <f>SUM(B27:B29)</f>
        <v>593</v>
      </c>
      <c r="C26" s="164">
        <f t="shared" ref="C26:K26" si="6">SUM(C27:C29)</f>
        <v>576</v>
      </c>
      <c r="D26" s="164">
        <f t="shared" si="6"/>
        <v>856</v>
      </c>
      <c r="E26" s="165">
        <f t="shared" si="6"/>
        <v>691</v>
      </c>
      <c r="F26" s="165">
        <f t="shared" si="6"/>
        <v>618</v>
      </c>
      <c r="G26" s="165">
        <f t="shared" si="6"/>
        <v>328</v>
      </c>
      <c r="H26" s="165">
        <f t="shared" si="6"/>
        <v>68</v>
      </c>
      <c r="I26" s="165">
        <f t="shared" si="6"/>
        <v>162</v>
      </c>
      <c r="J26" s="165">
        <f t="shared" si="6"/>
        <v>891</v>
      </c>
      <c r="K26" s="165">
        <f t="shared" si="6"/>
        <v>1191</v>
      </c>
      <c r="L26" s="166">
        <f>SUM(B26:K26)</f>
        <v>5974</v>
      </c>
      <c r="M26" s="98"/>
      <c r="N26" s="98"/>
    </row>
    <row r="27" spans="1:17" ht="15.95" customHeight="1">
      <c r="A27" s="6" t="s">
        <v>37</v>
      </c>
      <c r="B27" s="115">
        <v>1</v>
      </c>
      <c r="C27" s="116">
        <v>0</v>
      </c>
      <c r="D27" s="116">
        <v>12</v>
      </c>
      <c r="E27" s="117">
        <v>20</v>
      </c>
      <c r="F27" s="117">
        <v>54</v>
      </c>
      <c r="G27" s="117">
        <v>46</v>
      </c>
      <c r="H27" s="117">
        <v>15</v>
      </c>
      <c r="I27" s="117">
        <v>1</v>
      </c>
      <c r="J27" s="117">
        <v>8</v>
      </c>
      <c r="K27" s="117">
        <v>270</v>
      </c>
      <c r="L27" s="118">
        <f t="shared" ref="L27:L29" si="7">SUM(B27:K27)</f>
        <v>427</v>
      </c>
      <c r="M27" s="98"/>
      <c r="N27" s="98"/>
    </row>
    <row r="28" spans="1:17" ht="15.95" customHeight="1">
      <c r="A28" s="6" t="s">
        <v>113</v>
      </c>
      <c r="B28" s="111">
        <v>0</v>
      </c>
      <c r="C28" s="112">
        <v>0</v>
      </c>
      <c r="D28" s="112">
        <v>0</v>
      </c>
      <c r="E28" s="113">
        <v>0</v>
      </c>
      <c r="F28" s="113">
        <v>0</v>
      </c>
      <c r="G28" s="113">
        <v>0</v>
      </c>
      <c r="H28" s="113">
        <v>0</v>
      </c>
      <c r="I28" s="113">
        <v>0</v>
      </c>
      <c r="J28" s="113">
        <v>0</v>
      </c>
      <c r="K28" s="113">
        <v>159</v>
      </c>
      <c r="L28" s="114">
        <f t="shared" si="7"/>
        <v>159</v>
      </c>
      <c r="M28" s="98"/>
      <c r="N28" s="98"/>
    </row>
    <row r="29" spans="1:17" ht="15.95" customHeight="1">
      <c r="A29" s="6" t="s">
        <v>8</v>
      </c>
      <c r="B29" s="115">
        <v>592</v>
      </c>
      <c r="C29" s="116">
        <v>576</v>
      </c>
      <c r="D29" s="116">
        <v>844</v>
      </c>
      <c r="E29" s="117">
        <v>671</v>
      </c>
      <c r="F29" s="117">
        <v>564</v>
      </c>
      <c r="G29" s="117">
        <v>282</v>
      </c>
      <c r="H29" s="117">
        <v>53</v>
      </c>
      <c r="I29" s="117">
        <v>161</v>
      </c>
      <c r="J29" s="117">
        <v>883</v>
      </c>
      <c r="K29" s="117">
        <v>762</v>
      </c>
      <c r="L29" s="118">
        <f t="shared" si="7"/>
        <v>5388</v>
      </c>
      <c r="M29" s="98"/>
      <c r="N29" s="98"/>
    </row>
    <row r="30" spans="1:17" ht="15.95" customHeight="1">
      <c r="A30" s="6"/>
      <c r="B30" s="111"/>
      <c r="C30" s="112"/>
      <c r="D30" s="112"/>
      <c r="E30" s="113"/>
      <c r="F30" s="113"/>
      <c r="G30" s="113"/>
      <c r="H30" s="113"/>
      <c r="I30" s="113"/>
      <c r="J30" s="113"/>
      <c r="K30" s="113"/>
      <c r="L30" s="114"/>
      <c r="M30" s="98"/>
      <c r="N30" s="98"/>
    </row>
    <row r="31" spans="1:17" ht="15.95" customHeight="1">
      <c r="A31" s="5" t="s">
        <v>22</v>
      </c>
      <c r="B31" s="167">
        <f t="shared" ref="B31:K31" si="8">SUM(B33+B34+B41+B32)</f>
        <v>593</v>
      </c>
      <c r="C31" s="168">
        <f t="shared" si="8"/>
        <v>576</v>
      </c>
      <c r="D31" s="168">
        <f t="shared" si="8"/>
        <v>856</v>
      </c>
      <c r="E31" s="169">
        <f t="shared" si="8"/>
        <v>691</v>
      </c>
      <c r="F31" s="169">
        <f t="shared" si="8"/>
        <v>618</v>
      </c>
      <c r="G31" s="169">
        <f t="shared" si="8"/>
        <v>328</v>
      </c>
      <c r="H31" s="169">
        <f t="shared" si="8"/>
        <v>68</v>
      </c>
      <c r="I31" s="169">
        <f t="shared" si="8"/>
        <v>162</v>
      </c>
      <c r="J31" s="169">
        <f t="shared" si="8"/>
        <v>891</v>
      </c>
      <c r="K31" s="169">
        <f t="shared" si="8"/>
        <v>1191</v>
      </c>
      <c r="L31" s="170">
        <f>SUM(B31:K31)</f>
        <v>5974</v>
      </c>
      <c r="M31" s="98"/>
      <c r="N31" s="98"/>
      <c r="P31" s="2"/>
      <c r="Q31" s="2"/>
    </row>
    <row r="32" spans="1:17" ht="15.95" customHeight="1">
      <c r="A32" s="6" t="s">
        <v>114</v>
      </c>
      <c r="B32" s="111">
        <v>1</v>
      </c>
      <c r="C32" s="112">
        <v>0</v>
      </c>
      <c r="D32" s="112">
        <v>4</v>
      </c>
      <c r="E32" s="113">
        <v>10</v>
      </c>
      <c r="F32" s="113">
        <v>14</v>
      </c>
      <c r="G32" s="113">
        <v>7</v>
      </c>
      <c r="H32" s="113">
        <v>1</v>
      </c>
      <c r="I32" s="113">
        <v>1</v>
      </c>
      <c r="J32" s="113">
        <v>8</v>
      </c>
      <c r="K32" s="113">
        <v>557</v>
      </c>
      <c r="L32" s="114">
        <f t="shared" ref="L32:L41" si="9">SUM(B32:K32)</f>
        <v>603</v>
      </c>
      <c r="M32" s="176"/>
      <c r="N32" s="98"/>
      <c r="P32" s="2"/>
      <c r="Q32" s="179"/>
    </row>
    <row r="33" spans="1:18" ht="15.95" customHeight="1">
      <c r="A33" s="6" t="s">
        <v>33</v>
      </c>
      <c r="B33" s="115">
        <v>210</v>
      </c>
      <c r="C33" s="116">
        <v>171</v>
      </c>
      <c r="D33" s="116">
        <v>287</v>
      </c>
      <c r="E33" s="117">
        <v>196</v>
      </c>
      <c r="F33" s="117">
        <v>229</v>
      </c>
      <c r="G33" s="117">
        <v>151</v>
      </c>
      <c r="H33" s="117">
        <v>24</v>
      </c>
      <c r="I33" s="117">
        <v>51</v>
      </c>
      <c r="J33" s="117">
        <v>532</v>
      </c>
      <c r="K33" s="117">
        <v>468</v>
      </c>
      <c r="L33" s="118">
        <f t="shared" si="9"/>
        <v>2319</v>
      </c>
      <c r="M33" s="98"/>
      <c r="N33" s="98"/>
    </row>
    <row r="34" spans="1:18" ht="15.95" customHeight="1">
      <c r="A34" s="6" t="s">
        <v>34</v>
      </c>
      <c r="B34" s="111">
        <f>SUM(B35:B36)</f>
        <v>379</v>
      </c>
      <c r="C34" s="112">
        <f t="shared" ref="C34:K34" si="10">SUM(C35:C36)</f>
        <v>398</v>
      </c>
      <c r="D34" s="112">
        <f t="shared" si="10"/>
        <v>539</v>
      </c>
      <c r="E34" s="113">
        <f>SUM(E35:E36)</f>
        <v>433</v>
      </c>
      <c r="F34" s="113">
        <f t="shared" si="10"/>
        <v>297</v>
      </c>
      <c r="G34" s="113">
        <f t="shared" si="10"/>
        <v>102</v>
      </c>
      <c r="H34" s="113">
        <f t="shared" si="10"/>
        <v>26</v>
      </c>
      <c r="I34" s="113">
        <f t="shared" si="10"/>
        <v>110</v>
      </c>
      <c r="J34" s="113">
        <f t="shared" si="10"/>
        <v>338</v>
      </c>
      <c r="K34" s="113">
        <f t="shared" si="10"/>
        <v>157</v>
      </c>
      <c r="L34" s="114">
        <f t="shared" si="9"/>
        <v>2779</v>
      </c>
      <c r="M34" s="98"/>
      <c r="N34" s="176"/>
      <c r="O34" s="99"/>
      <c r="P34" s="99"/>
      <c r="Q34" s="99"/>
      <c r="R34" s="99"/>
    </row>
    <row r="35" spans="1:18" ht="15.95" customHeight="1">
      <c r="A35" s="32" t="s">
        <v>35</v>
      </c>
      <c r="B35" s="115">
        <v>30</v>
      </c>
      <c r="C35" s="116">
        <v>22</v>
      </c>
      <c r="D35" s="116">
        <v>24</v>
      </c>
      <c r="E35" s="117">
        <v>23</v>
      </c>
      <c r="F35" s="117">
        <v>36</v>
      </c>
      <c r="G35" s="117">
        <v>9</v>
      </c>
      <c r="H35" s="117">
        <v>1</v>
      </c>
      <c r="I35" s="117">
        <v>3</v>
      </c>
      <c r="J35" s="117">
        <v>20</v>
      </c>
      <c r="K35" s="117">
        <v>17</v>
      </c>
      <c r="L35" s="118">
        <f t="shared" si="9"/>
        <v>185</v>
      </c>
      <c r="M35" s="98"/>
      <c r="N35" s="180"/>
      <c r="O35" s="99"/>
      <c r="P35" s="99"/>
      <c r="Q35" s="99"/>
      <c r="R35" s="99"/>
    </row>
    <row r="36" spans="1:18" ht="15.95" customHeight="1">
      <c r="A36" s="32" t="s">
        <v>36</v>
      </c>
      <c r="B36" s="111">
        <f>SUM(B37:B40)</f>
        <v>349</v>
      </c>
      <c r="C36" s="112">
        <f t="shared" ref="C36:K36" si="11">SUM(C37:C40)</f>
        <v>376</v>
      </c>
      <c r="D36" s="112">
        <f t="shared" si="11"/>
        <v>515</v>
      </c>
      <c r="E36" s="113">
        <f>SUM(E37:E40)</f>
        <v>410</v>
      </c>
      <c r="F36" s="113">
        <f t="shared" si="11"/>
        <v>261</v>
      </c>
      <c r="G36" s="113">
        <f t="shared" si="11"/>
        <v>93</v>
      </c>
      <c r="H36" s="113">
        <f t="shared" si="11"/>
        <v>25</v>
      </c>
      <c r="I36" s="113">
        <f t="shared" si="11"/>
        <v>107</v>
      </c>
      <c r="J36" s="113">
        <f t="shared" si="11"/>
        <v>318</v>
      </c>
      <c r="K36" s="113">
        <f t="shared" si="11"/>
        <v>140</v>
      </c>
      <c r="L36" s="114">
        <f t="shared" si="9"/>
        <v>2594</v>
      </c>
      <c r="M36" s="98"/>
      <c r="N36" s="98"/>
    </row>
    <row r="37" spans="1:18" ht="15.95" customHeight="1">
      <c r="A37" s="107" t="s">
        <v>38</v>
      </c>
      <c r="B37" s="115">
        <v>268</v>
      </c>
      <c r="C37" s="116">
        <v>303</v>
      </c>
      <c r="D37" s="116">
        <v>443</v>
      </c>
      <c r="E37" s="117">
        <v>323</v>
      </c>
      <c r="F37" s="117">
        <v>214</v>
      </c>
      <c r="G37" s="117">
        <v>75</v>
      </c>
      <c r="H37" s="117">
        <v>7</v>
      </c>
      <c r="I37" s="117">
        <v>104</v>
      </c>
      <c r="J37" s="117">
        <v>293</v>
      </c>
      <c r="K37" s="117">
        <v>97</v>
      </c>
      <c r="L37" s="118">
        <f t="shared" si="9"/>
        <v>2127</v>
      </c>
      <c r="M37" s="98"/>
      <c r="N37" s="98"/>
      <c r="O37" s="181"/>
    </row>
    <row r="38" spans="1:18" ht="15.95" customHeight="1">
      <c r="A38" s="107" t="s">
        <v>39</v>
      </c>
      <c r="B38" s="111">
        <v>77</v>
      </c>
      <c r="C38" s="112">
        <v>53</v>
      </c>
      <c r="D38" s="112">
        <v>70</v>
      </c>
      <c r="E38" s="113">
        <v>79</v>
      </c>
      <c r="F38" s="113">
        <v>40</v>
      </c>
      <c r="G38" s="113">
        <v>11</v>
      </c>
      <c r="H38" s="113">
        <v>17</v>
      </c>
      <c r="I38" s="113">
        <v>3</v>
      </c>
      <c r="J38" s="113">
        <v>22</v>
      </c>
      <c r="K38" s="113">
        <v>8</v>
      </c>
      <c r="L38" s="114">
        <f t="shared" si="9"/>
        <v>380</v>
      </c>
      <c r="M38" s="98"/>
      <c r="N38" s="98"/>
    </row>
    <row r="39" spans="1:18" s="98" customFormat="1" ht="15.95" customHeight="1">
      <c r="A39" s="107" t="s">
        <v>116</v>
      </c>
      <c r="B39" s="115">
        <v>0</v>
      </c>
      <c r="C39" s="116">
        <v>3</v>
      </c>
      <c r="D39" s="116">
        <v>2</v>
      </c>
      <c r="E39" s="117">
        <v>3</v>
      </c>
      <c r="F39" s="117">
        <v>1</v>
      </c>
      <c r="G39" s="117">
        <v>0</v>
      </c>
      <c r="H39" s="117">
        <v>0</v>
      </c>
      <c r="I39" s="117">
        <v>0</v>
      </c>
      <c r="J39" s="117">
        <v>3</v>
      </c>
      <c r="K39" s="117">
        <v>34</v>
      </c>
      <c r="L39" s="118">
        <f t="shared" si="9"/>
        <v>46</v>
      </c>
    </row>
    <row r="40" spans="1:18" s="98" customFormat="1" ht="15.95" customHeight="1">
      <c r="A40" s="171" t="s">
        <v>134</v>
      </c>
      <c r="B40" s="111">
        <v>4</v>
      </c>
      <c r="C40" s="112">
        <v>17</v>
      </c>
      <c r="D40" s="112">
        <v>0</v>
      </c>
      <c r="E40" s="113">
        <v>5</v>
      </c>
      <c r="F40" s="113">
        <v>6</v>
      </c>
      <c r="G40" s="113">
        <v>7</v>
      </c>
      <c r="H40" s="113">
        <v>1</v>
      </c>
      <c r="I40" s="113">
        <v>0</v>
      </c>
      <c r="J40" s="113">
        <v>0</v>
      </c>
      <c r="K40" s="113">
        <v>1</v>
      </c>
      <c r="L40" s="114">
        <f t="shared" si="9"/>
        <v>41</v>
      </c>
    </row>
    <row r="41" spans="1:18" s="98" customFormat="1" ht="15.95" customHeight="1">
      <c r="A41" s="6" t="s">
        <v>117</v>
      </c>
      <c r="B41" s="115">
        <v>3</v>
      </c>
      <c r="C41" s="116">
        <v>7</v>
      </c>
      <c r="D41" s="116">
        <v>26</v>
      </c>
      <c r="E41" s="117">
        <v>52</v>
      </c>
      <c r="F41" s="117">
        <v>78</v>
      </c>
      <c r="G41" s="117">
        <v>68</v>
      </c>
      <c r="H41" s="117">
        <v>17</v>
      </c>
      <c r="I41" s="117">
        <v>0</v>
      </c>
      <c r="J41" s="117">
        <v>13</v>
      </c>
      <c r="K41" s="117">
        <v>9</v>
      </c>
      <c r="L41" s="118">
        <f t="shared" si="9"/>
        <v>273</v>
      </c>
    </row>
    <row r="42" spans="1:18" s="98" customFormat="1" ht="15.95" customHeight="1">
      <c r="A42" s="6"/>
      <c r="B42" s="111"/>
      <c r="C42" s="112"/>
      <c r="D42" s="112"/>
      <c r="E42" s="113"/>
      <c r="F42" s="113"/>
      <c r="G42" s="113"/>
      <c r="H42" s="113"/>
      <c r="I42" s="113"/>
      <c r="J42" s="113"/>
      <c r="K42" s="113"/>
      <c r="L42" s="114"/>
    </row>
    <row r="43" spans="1:18" s="98" customFormat="1" ht="15.95" customHeight="1">
      <c r="A43" s="5" t="s">
        <v>83</v>
      </c>
      <c r="B43" s="167">
        <f>SUM(B44+B46+B48+B52+B50)</f>
        <v>593</v>
      </c>
      <c r="C43" s="168">
        <f t="shared" ref="C43:K43" si="12">SUM(C44+C46+C48+C52+C50)</f>
        <v>576</v>
      </c>
      <c r="D43" s="168">
        <f t="shared" si="12"/>
        <v>856</v>
      </c>
      <c r="E43" s="169">
        <f t="shared" si="12"/>
        <v>691</v>
      </c>
      <c r="F43" s="169">
        <f t="shared" si="12"/>
        <v>618</v>
      </c>
      <c r="G43" s="169">
        <f t="shared" si="12"/>
        <v>328</v>
      </c>
      <c r="H43" s="169">
        <f t="shared" si="12"/>
        <v>68</v>
      </c>
      <c r="I43" s="169">
        <f t="shared" si="12"/>
        <v>162</v>
      </c>
      <c r="J43" s="169">
        <f t="shared" si="12"/>
        <v>891</v>
      </c>
      <c r="K43" s="169">
        <f t="shared" si="12"/>
        <v>1191</v>
      </c>
      <c r="L43" s="170">
        <f>SUM(B43:K43)</f>
        <v>5974</v>
      </c>
    </row>
    <row r="44" spans="1:18" s="98" customFormat="1" ht="15.95" customHeight="1">
      <c r="A44" s="6" t="s">
        <v>118</v>
      </c>
      <c r="B44" s="111">
        <v>287</v>
      </c>
      <c r="C44" s="112">
        <v>224</v>
      </c>
      <c r="D44" s="112">
        <v>357</v>
      </c>
      <c r="E44" s="113">
        <v>275</v>
      </c>
      <c r="F44" s="113">
        <v>269</v>
      </c>
      <c r="G44" s="113">
        <v>162</v>
      </c>
      <c r="H44" s="113">
        <v>41</v>
      </c>
      <c r="I44" s="113">
        <v>54</v>
      </c>
      <c r="J44" s="113">
        <v>554</v>
      </c>
      <c r="K44" s="113">
        <v>476</v>
      </c>
      <c r="L44" s="114">
        <f t="shared" ref="L44:L53" si="13">SUM(B44:K44)</f>
        <v>2699</v>
      </c>
    </row>
    <row r="45" spans="1:18" s="98" customFormat="1" ht="15.95" customHeight="1">
      <c r="A45" s="32" t="s">
        <v>81</v>
      </c>
      <c r="B45" s="115">
        <v>2</v>
      </c>
      <c r="C45" s="116">
        <v>4</v>
      </c>
      <c r="D45" s="116">
        <v>5</v>
      </c>
      <c r="E45" s="117">
        <v>7</v>
      </c>
      <c r="F45" s="117">
        <v>5</v>
      </c>
      <c r="G45" s="117">
        <v>4</v>
      </c>
      <c r="H45" s="117">
        <v>0</v>
      </c>
      <c r="I45" s="117">
        <v>0</v>
      </c>
      <c r="J45" s="117">
        <v>2</v>
      </c>
      <c r="K45" s="117">
        <v>5</v>
      </c>
      <c r="L45" s="118">
        <f t="shared" si="13"/>
        <v>34</v>
      </c>
    </row>
    <row r="46" spans="1:18" s="98" customFormat="1" ht="15.95" customHeight="1">
      <c r="A46" s="6" t="s">
        <v>119</v>
      </c>
      <c r="B46" s="111">
        <v>298</v>
      </c>
      <c r="C46" s="112">
        <v>325</v>
      </c>
      <c r="D46" s="112">
        <v>467</v>
      </c>
      <c r="E46" s="113">
        <v>346</v>
      </c>
      <c r="F46" s="113">
        <v>250</v>
      </c>
      <c r="G46" s="113">
        <v>84</v>
      </c>
      <c r="H46" s="113">
        <v>8</v>
      </c>
      <c r="I46" s="113">
        <v>107</v>
      </c>
      <c r="J46" s="113">
        <v>313</v>
      </c>
      <c r="K46" s="113">
        <v>114</v>
      </c>
      <c r="L46" s="114">
        <f t="shared" si="13"/>
        <v>2312</v>
      </c>
    </row>
    <row r="47" spans="1:18" s="98" customFormat="1" ht="15.95" customHeight="1">
      <c r="A47" s="32" t="s">
        <v>81</v>
      </c>
      <c r="B47" s="115">
        <v>3</v>
      </c>
      <c r="C47" s="116">
        <v>3</v>
      </c>
      <c r="D47" s="116">
        <v>4</v>
      </c>
      <c r="E47" s="117">
        <v>3</v>
      </c>
      <c r="F47" s="117">
        <v>4</v>
      </c>
      <c r="G47" s="117">
        <v>0</v>
      </c>
      <c r="H47" s="117">
        <v>0</v>
      </c>
      <c r="I47" s="117">
        <v>0</v>
      </c>
      <c r="J47" s="117">
        <v>1</v>
      </c>
      <c r="K47" s="117">
        <v>0</v>
      </c>
      <c r="L47" s="118">
        <f t="shared" si="13"/>
        <v>18</v>
      </c>
    </row>
    <row r="48" spans="1:18" s="98" customFormat="1" ht="15.95" customHeight="1">
      <c r="A48" s="6" t="s">
        <v>117</v>
      </c>
      <c r="B48" s="111">
        <v>3</v>
      </c>
      <c r="C48" s="112">
        <v>7</v>
      </c>
      <c r="D48" s="112">
        <v>26</v>
      </c>
      <c r="E48" s="113">
        <v>52</v>
      </c>
      <c r="F48" s="113">
        <v>78</v>
      </c>
      <c r="G48" s="113">
        <v>68</v>
      </c>
      <c r="H48" s="113">
        <v>17</v>
      </c>
      <c r="I48" s="113">
        <v>0</v>
      </c>
      <c r="J48" s="113">
        <v>13</v>
      </c>
      <c r="K48" s="113">
        <v>9</v>
      </c>
      <c r="L48" s="114">
        <f t="shared" si="13"/>
        <v>273</v>
      </c>
    </row>
    <row r="49" spans="1:12" s="98" customFormat="1" ht="15.95" customHeight="1">
      <c r="A49" s="32" t="s">
        <v>81</v>
      </c>
      <c r="B49" s="115">
        <v>0</v>
      </c>
      <c r="C49" s="116">
        <v>0</v>
      </c>
      <c r="D49" s="116">
        <v>1</v>
      </c>
      <c r="E49" s="117">
        <v>1</v>
      </c>
      <c r="F49" s="117">
        <v>0</v>
      </c>
      <c r="G49" s="117">
        <v>0</v>
      </c>
      <c r="H49" s="117">
        <v>0</v>
      </c>
      <c r="I49" s="117">
        <v>0</v>
      </c>
      <c r="J49" s="117">
        <v>0</v>
      </c>
      <c r="K49" s="117">
        <v>0</v>
      </c>
      <c r="L49" s="118">
        <f t="shared" si="13"/>
        <v>2</v>
      </c>
    </row>
    <row r="50" spans="1:12" s="98" customFormat="1" ht="15.95" customHeight="1">
      <c r="A50" s="6" t="s">
        <v>120</v>
      </c>
      <c r="B50" s="111">
        <v>1</v>
      </c>
      <c r="C50" s="112">
        <v>3</v>
      </c>
      <c r="D50" s="112">
        <v>6</v>
      </c>
      <c r="E50" s="113">
        <v>13</v>
      </c>
      <c r="F50" s="113">
        <v>15</v>
      </c>
      <c r="G50" s="113">
        <v>7</v>
      </c>
      <c r="H50" s="113">
        <v>1</v>
      </c>
      <c r="I50" s="113">
        <v>1</v>
      </c>
      <c r="J50" s="113">
        <v>11</v>
      </c>
      <c r="K50" s="113">
        <v>591</v>
      </c>
      <c r="L50" s="114">
        <f t="shared" si="13"/>
        <v>649</v>
      </c>
    </row>
    <row r="51" spans="1:12" s="98" customFormat="1" ht="15.95" customHeight="1">
      <c r="A51" s="32" t="s">
        <v>81</v>
      </c>
      <c r="B51" s="115">
        <v>0</v>
      </c>
      <c r="C51" s="116">
        <v>0</v>
      </c>
      <c r="D51" s="116">
        <v>0</v>
      </c>
      <c r="E51" s="117">
        <v>0</v>
      </c>
      <c r="F51" s="117">
        <v>3</v>
      </c>
      <c r="G51" s="117">
        <v>0</v>
      </c>
      <c r="H51" s="117">
        <v>0</v>
      </c>
      <c r="I51" s="117">
        <v>0</v>
      </c>
      <c r="J51" s="117">
        <v>0</v>
      </c>
      <c r="K51" s="117">
        <v>0</v>
      </c>
      <c r="L51" s="118">
        <f t="shared" si="13"/>
        <v>3</v>
      </c>
    </row>
    <row r="52" spans="1:12" s="98" customFormat="1" ht="15.95" customHeight="1">
      <c r="A52" s="6" t="s">
        <v>134</v>
      </c>
      <c r="B52" s="111">
        <v>4</v>
      </c>
      <c r="C52" s="112">
        <v>17</v>
      </c>
      <c r="D52" s="112">
        <v>0</v>
      </c>
      <c r="E52" s="113">
        <v>5</v>
      </c>
      <c r="F52" s="113">
        <v>6</v>
      </c>
      <c r="G52" s="113">
        <v>7</v>
      </c>
      <c r="H52" s="113">
        <v>1</v>
      </c>
      <c r="I52" s="113">
        <v>0</v>
      </c>
      <c r="J52" s="113">
        <v>0</v>
      </c>
      <c r="K52" s="113">
        <v>1</v>
      </c>
      <c r="L52" s="114">
        <f t="shared" si="13"/>
        <v>41</v>
      </c>
    </row>
    <row r="53" spans="1:12" s="98" customFormat="1" ht="15.95" customHeight="1">
      <c r="A53" s="32" t="s">
        <v>81</v>
      </c>
      <c r="B53" s="115">
        <v>0</v>
      </c>
      <c r="C53" s="116">
        <v>0</v>
      </c>
      <c r="D53" s="116">
        <v>0</v>
      </c>
      <c r="E53" s="117">
        <v>0</v>
      </c>
      <c r="F53" s="117">
        <v>0</v>
      </c>
      <c r="G53" s="117">
        <v>0</v>
      </c>
      <c r="H53" s="117">
        <v>0</v>
      </c>
      <c r="I53" s="117">
        <v>0</v>
      </c>
      <c r="J53" s="117">
        <v>0</v>
      </c>
      <c r="K53" s="117">
        <v>0</v>
      </c>
      <c r="L53" s="118">
        <f t="shared" si="13"/>
        <v>0</v>
      </c>
    </row>
    <row r="54" spans="1:12" s="98" customFormat="1" ht="15.95" customHeight="1">
      <c r="A54" s="6"/>
      <c r="B54" s="111"/>
      <c r="C54" s="112"/>
      <c r="D54" s="112"/>
      <c r="E54" s="113"/>
      <c r="F54" s="113"/>
      <c r="G54" s="113"/>
      <c r="H54" s="113"/>
      <c r="I54" s="113"/>
      <c r="J54" s="113"/>
      <c r="K54" s="113"/>
      <c r="L54" s="114"/>
    </row>
    <row r="55" spans="1:12" s="98" customFormat="1" ht="15.95" customHeight="1">
      <c r="A55" s="5" t="s">
        <v>24</v>
      </c>
      <c r="B55" s="167">
        <f t="shared" ref="B55:H55" si="14">B56+B62</f>
        <v>593</v>
      </c>
      <c r="C55" s="168">
        <f t="shared" si="14"/>
        <v>576</v>
      </c>
      <c r="D55" s="168">
        <f t="shared" si="14"/>
        <v>856</v>
      </c>
      <c r="E55" s="169">
        <f t="shared" si="14"/>
        <v>691</v>
      </c>
      <c r="F55" s="169">
        <f t="shared" si="14"/>
        <v>618</v>
      </c>
      <c r="G55" s="169">
        <f t="shared" si="14"/>
        <v>328</v>
      </c>
      <c r="H55" s="169">
        <f t="shared" si="14"/>
        <v>68</v>
      </c>
      <c r="I55" s="169">
        <f>I56+I62</f>
        <v>162</v>
      </c>
      <c r="J55" s="169">
        <f>J56+J62</f>
        <v>891</v>
      </c>
      <c r="K55" s="169">
        <f>K56+K62</f>
        <v>1191</v>
      </c>
      <c r="L55" s="170">
        <f>SUM(B55:K55)</f>
        <v>5974</v>
      </c>
    </row>
    <row r="56" spans="1:12" s="98" customFormat="1" ht="15.95" customHeight="1">
      <c r="A56" s="6" t="s">
        <v>115</v>
      </c>
      <c r="B56" s="111">
        <f>SUM(B57:B61)</f>
        <v>592</v>
      </c>
      <c r="C56" s="112">
        <f t="shared" ref="C56:K56" si="15">SUM(C57:C61)</f>
        <v>575</v>
      </c>
      <c r="D56" s="112">
        <f t="shared" si="15"/>
        <v>799</v>
      </c>
      <c r="E56" s="113">
        <f t="shared" si="15"/>
        <v>527</v>
      </c>
      <c r="F56" s="113">
        <f t="shared" si="15"/>
        <v>499</v>
      </c>
      <c r="G56" s="113">
        <f t="shared" si="15"/>
        <v>266</v>
      </c>
      <c r="H56" s="113">
        <f t="shared" si="15"/>
        <v>52</v>
      </c>
      <c r="I56" s="113">
        <f t="shared" si="15"/>
        <v>161</v>
      </c>
      <c r="J56" s="113">
        <f t="shared" si="15"/>
        <v>884</v>
      </c>
      <c r="K56" s="113">
        <f t="shared" si="15"/>
        <v>1188</v>
      </c>
      <c r="L56" s="114">
        <f t="shared" ref="L56:L67" si="16">SUM(B56:K56)</f>
        <v>5543</v>
      </c>
    </row>
    <row r="57" spans="1:12" s="98" customFormat="1" ht="15.95" customHeight="1">
      <c r="A57" s="44" t="s">
        <v>118</v>
      </c>
      <c r="B57" s="115">
        <v>287</v>
      </c>
      <c r="C57" s="116">
        <v>223</v>
      </c>
      <c r="D57" s="116">
        <v>337</v>
      </c>
      <c r="E57" s="117">
        <v>202</v>
      </c>
      <c r="F57" s="117">
        <v>248</v>
      </c>
      <c r="G57" s="117">
        <v>162</v>
      </c>
      <c r="H57" s="117">
        <v>41</v>
      </c>
      <c r="I57" s="117">
        <v>54</v>
      </c>
      <c r="J57" s="117">
        <v>554</v>
      </c>
      <c r="K57" s="117">
        <v>475</v>
      </c>
      <c r="L57" s="118">
        <f t="shared" si="16"/>
        <v>2583</v>
      </c>
    </row>
    <row r="58" spans="1:12" s="98" customFormat="1" ht="15.95" customHeight="1">
      <c r="A58" s="44" t="s">
        <v>119</v>
      </c>
      <c r="B58" s="111">
        <v>298</v>
      </c>
      <c r="C58" s="112">
        <v>325</v>
      </c>
      <c r="D58" s="112">
        <v>458</v>
      </c>
      <c r="E58" s="113">
        <v>321</v>
      </c>
      <c r="F58" s="113">
        <v>245</v>
      </c>
      <c r="G58" s="113">
        <v>84</v>
      </c>
      <c r="H58" s="113">
        <v>8</v>
      </c>
      <c r="I58" s="113">
        <v>107</v>
      </c>
      <c r="J58" s="113">
        <v>313</v>
      </c>
      <c r="K58" s="113">
        <v>114</v>
      </c>
      <c r="L58" s="114">
        <f t="shared" si="16"/>
        <v>2273</v>
      </c>
    </row>
    <row r="59" spans="1:12" s="98" customFormat="1" ht="15.95" customHeight="1">
      <c r="A59" s="44" t="s">
        <v>117</v>
      </c>
      <c r="B59" s="115">
        <v>3</v>
      </c>
      <c r="C59" s="116">
        <v>7</v>
      </c>
      <c r="D59" s="116">
        <v>3</v>
      </c>
      <c r="E59" s="117">
        <v>4</v>
      </c>
      <c r="F59" s="117">
        <v>5</v>
      </c>
      <c r="G59" s="117">
        <v>18</v>
      </c>
      <c r="H59" s="117">
        <v>2</v>
      </c>
      <c r="I59" s="117">
        <v>0</v>
      </c>
      <c r="J59" s="117">
        <v>13</v>
      </c>
      <c r="K59" s="117">
        <v>9</v>
      </c>
      <c r="L59" s="118">
        <f t="shared" si="16"/>
        <v>64</v>
      </c>
    </row>
    <row r="60" spans="1:12" s="98" customFormat="1" ht="15.95" customHeight="1">
      <c r="A60" s="44" t="s">
        <v>120</v>
      </c>
      <c r="B60" s="111">
        <v>0</v>
      </c>
      <c r="C60" s="112">
        <v>3</v>
      </c>
      <c r="D60" s="112">
        <v>1</v>
      </c>
      <c r="E60" s="113">
        <v>0</v>
      </c>
      <c r="F60" s="113">
        <v>1</v>
      </c>
      <c r="G60" s="113">
        <v>0</v>
      </c>
      <c r="H60" s="113">
        <v>0</v>
      </c>
      <c r="I60" s="113">
        <v>0</v>
      </c>
      <c r="J60" s="113">
        <v>4</v>
      </c>
      <c r="K60" s="113">
        <v>589</v>
      </c>
      <c r="L60" s="114">
        <f t="shared" si="16"/>
        <v>598</v>
      </c>
    </row>
    <row r="61" spans="1:12" s="98" customFormat="1" ht="15.95" customHeight="1">
      <c r="A61" s="44" t="s">
        <v>134</v>
      </c>
      <c r="B61" s="115">
        <v>4</v>
      </c>
      <c r="C61" s="116">
        <v>17</v>
      </c>
      <c r="D61" s="116">
        <v>0</v>
      </c>
      <c r="E61" s="117">
        <v>0</v>
      </c>
      <c r="F61" s="117">
        <v>0</v>
      </c>
      <c r="G61" s="117">
        <v>2</v>
      </c>
      <c r="H61" s="117">
        <v>1</v>
      </c>
      <c r="I61" s="117">
        <v>0</v>
      </c>
      <c r="J61" s="117">
        <v>0</v>
      </c>
      <c r="K61" s="117">
        <v>1</v>
      </c>
      <c r="L61" s="118">
        <f t="shared" si="16"/>
        <v>25</v>
      </c>
    </row>
    <row r="62" spans="1:12" s="98" customFormat="1" ht="15.95" customHeight="1">
      <c r="A62" s="6" t="s">
        <v>16</v>
      </c>
      <c r="B62" s="111">
        <v>1</v>
      </c>
      <c r="C62" s="112">
        <f t="shared" ref="C62:J62" si="17">SUM(C63:C67)</f>
        <v>1</v>
      </c>
      <c r="D62" s="112">
        <f t="shared" si="17"/>
        <v>57</v>
      </c>
      <c r="E62" s="113">
        <f t="shared" si="17"/>
        <v>164</v>
      </c>
      <c r="F62" s="113">
        <f t="shared" si="17"/>
        <v>119</v>
      </c>
      <c r="G62" s="113">
        <f t="shared" si="17"/>
        <v>62</v>
      </c>
      <c r="H62" s="113">
        <f t="shared" si="17"/>
        <v>16</v>
      </c>
      <c r="I62" s="113">
        <f t="shared" si="17"/>
        <v>1</v>
      </c>
      <c r="J62" s="113">
        <f t="shared" si="17"/>
        <v>7</v>
      </c>
      <c r="K62" s="113">
        <v>3</v>
      </c>
      <c r="L62" s="114">
        <f t="shared" si="16"/>
        <v>431</v>
      </c>
    </row>
    <row r="63" spans="1:12" s="98" customFormat="1" ht="15.95" customHeight="1">
      <c r="A63" s="44" t="s">
        <v>118</v>
      </c>
      <c r="B63" s="115">
        <v>0</v>
      </c>
      <c r="C63" s="116">
        <v>1</v>
      </c>
      <c r="D63" s="116">
        <v>20</v>
      </c>
      <c r="E63" s="117">
        <v>73</v>
      </c>
      <c r="F63" s="117">
        <v>21</v>
      </c>
      <c r="G63" s="117">
        <v>0</v>
      </c>
      <c r="H63" s="117">
        <v>0</v>
      </c>
      <c r="I63" s="117">
        <v>0</v>
      </c>
      <c r="J63" s="117">
        <v>0</v>
      </c>
      <c r="K63" s="117">
        <v>1</v>
      </c>
      <c r="L63" s="118">
        <f t="shared" si="16"/>
        <v>116</v>
      </c>
    </row>
    <row r="64" spans="1:12" s="98" customFormat="1" ht="15.95" customHeight="1">
      <c r="A64" s="44" t="s">
        <v>119</v>
      </c>
      <c r="B64" s="111">
        <v>0</v>
      </c>
      <c r="C64" s="112">
        <v>0</v>
      </c>
      <c r="D64" s="112">
        <v>9</v>
      </c>
      <c r="E64" s="113">
        <v>25</v>
      </c>
      <c r="F64" s="113">
        <v>5</v>
      </c>
      <c r="G64" s="113">
        <v>0</v>
      </c>
      <c r="H64" s="113">
        <v>0</v>
      </c>
      <c r="I64" s="113">
        <v>0</v>
      </c>
      <c r="J64" s="113">
        <v>0</v>
      </c>
      <c r="K64" s="113">
        <v>0</v>
      </c>
      <c r="L64" s="114">
        <f t="shared" si="16"/>
        <v>39</v>
      </c>
    </row>
    <row r="65" spans="1:14" s="98" customFormat="1" ht="15.95" customHeight="1">
      <c r="A65" s="44" t="s">
        <v>117</v>
      </c>
      <c r="B65" s="115">
        <v>0</v>
      </c>
      <c r="C65" s="116">
        <v>0</v>
      </c>
      <c r="D65" s="116">
        <v>23</v>
      </c>
      <c r="E65" s="117">
        <v>48</v>
      </c>
      <c r="F65" s="117">
        <v>73</v>
      </c>
      <c r="G65" s="117">
        <v>50</v>
      </c>
      <c r="H65" s="117">
        <v>15</v>
      </c>
      <c r="I65" s="117">
        <v>0</v>
      </c>
      <c r="J65" s="117">
        <v>0</v>
      </c>
      <c r="K65" s="117">
        <v>0</v>
      </c>
      <c r="L65" s="118">
        <f t="shared" si="16"/>
        <v>209</v>
      </c>
    </row>
    <row r="66" spans="1:14" s="98" customFormat="1" ht="15.95" customHeight="1">
      <c r="A66" s="44" t="s">
        <v>120</v>
      </c>
      <c r="B66" s="111">
        <v>1</v>
      </c>
      <c r="C66" s="112">
        <v>0</v>
      </c>
      <c r="D66" s="112">
        <v>5</v>
      </c>
      <c r="E66" s="113">
        <v>13</v>
      </c>
      <c r="F66" s="113">
        <v>14</v>
      </c>
      <c r="G66" s="113">
        <v>7</v>
      </c>
      <c r="H66" s="113">
        <v>1</v>
      </c>
      <c r="I66" s="113">
        <v>1</v>
      </c>
      <c r="J66" s="113">
        <v>7</v>
      </c>
      <c r="K66" s="113">
        <v>2</v>
      </c>
      <c r="L66" s="114">
        <f t="shared" si="16"/>
        <v>51</v>
      </c>
    </row>
    <row r="67" spans="1:14" s="98" customFormat="1" ht="15.95" customHeight="1">
      <c r="A67" s="44" t="s">
        <v>134</v>
      </c>
      <c r="B67" s="115">
        <v>0</v>
      </c>
      <c r="C67" s="116">
        <v>0</v>
      </c>
      <c r="D67" s="116">
        <v>0</v>
      </c>
      <c r="E67" s="117">
        <v>5</v>
      </c>
      <c r="F67" s="117">
        <v>6</v>
      </c>
      <c r="G67" s="117">
        <v>5</v>
      </c>
      <c r="H67" s="117">
        <v>0</v>
      </c>
      <c r="I67" s="117">
        <v>0</v>
      </c>
      <c r="J67" s="117">
        <v>0</v>
      </c>
      <c r="K67" s="117">
        <v>0</v>
      </c>
      <c r="L67" s="118">
        <f t="shared" si="16"/>
        <v>16</v>
      </c>
    </row>
    <row r="68" spans="1:14" ht="15.95" customHeight="1">
      <c r="A68" s="31"/>
      <c r="B68" s="111"/>
      <c r="C68" s="112"/>
      <c r="D68" s="112"/>
      <c r="E68" s="113"/>
      <c r="F68" s="113"/>
      <c r="G68" s="113"/>
      <c r="H68" s="113"/>
      <c r="I68" s="113"/>
      <c r="J68" s="113"/>
      <c r="K68" s="113"/>
      <c r="L68" s="114"/>
      <c r="M68" s="98"/>
      <c r="N68" s="98"/>
    </row>
    <row r="69" spans="1:14" ht="15.95" customHeight="1">
      <c r="A69" s="5" t="s">
        <v>11</v>
      </c>
      <c r="B69" s="115"/>
      <c r="C69" s="116"/>
      <c r="D69" s="116"/>
      <c r="E69" s="117"/>
      <c r="F69" s="117"/>
      <c r="G69" s="117"/>
      <c r="H69" s="117"/>
      <c r="I69" s="117"/>
      <c r="J69" s="117"/>
      <c r="K69" s="117"/>
      <c r="L69" s="118"/>
      <c r="M69" s="98"/>
      <c r="N69" s="98"/>
    </row>
    <row r="70" spans="1:14" ht="15.95" customHeight="1">
      <c r="A70" s="6" t="s">
        <v>41</v>
      </c>
      <c r="B70" s="111"/>
      <c r="C70" s="112"/>
      <c r="D70" s="112"/>
      <c r="E70" s="113"/>
      <c r="F70" s="113"/>
      <c r="G70" s="113"/>
      <c r="H70" s="113"/>
      <c r="I70" s="113"/>
      <c r="J70" s="113"/>
      <c r="K70" s="113"/>
      <c r="L70" s="114"/>
      <c r="M70" s="98"/>
      <c r="N70" s="98"/>
    </row>
    <row r="71" spans="1:14" ht="15.95" customHeight="1">
      <c r="A71" s="32" t="s">
        <v>15</v>
      </c>
      <c r="B71" s="115">
        <v>17.5</v>
      </c>
      <c r="C71" s="116">
        <v>11</v>
      </c>
      <c r="D71" s="116">
        <v>13</v>
      </c>
      <c r="E71" s="117">
        <v>12</v>
      </c>
      <c r="F71" s="117">
        <v>16</v>
      </c>
      <c r="G71" s="117">
        <v>11</v>
      </c>
      <c r="H71" s="117">
        <v>15</v>
      </c>
      <c r="I71" s="117">
        <v>11</v>
      </c>
      <c r="J71" s="117">
        <v>14</v>
      </c>
      <c r="K71" s="117">
        <v>14</v>
      </c>
      <c r="L71" s="118">
        <v>14</v>
      </c>
      <c r="M71" s="98"/>
      <c r="N71" s="98"/>
    </row>
    <row r="72" spans="1:14" ht="15.95" customHeight="1">
      <c r="A72" s="32" t="s">
        <v>121</v>
      </c>
      <c r="B72" s="111">
        <v>21</v>
      </c>
      <c r="C72" s="112">
        <v>15</v>
      </c>
      <c r="D72" s="112">
        <v>17</v>
      </c>
      <c r="E72" s="113">
        <v>15</v>
      </c>
      <c r="F72" s="113">
        <v>20</v>
      </c>
      <c r="G72" s="113">
        <v>15</v>
      </c>
      <c r="H72" s="113">
        <v>18</v>
      </c>
      <c r="I72" s="113">
        <v>16</v>
      </c>
      <c r="J72" s="113">
        <v>18</v>
      </c>
      <c r="K72" s="113">
        <v>18</v>
      </c>
      <c r="L72" s="114">
        <v>18</v>
      </c>
      <c r="M72" s="98"/>
      <c r="N72" s="98"/>
    </row>
    <row r="73" spans="1:14" ht="15.95" customHeight="1">
      <c r="A73" s="32" t="s">
        <v>122</v>
      </c>
      <c r="B73" s="115">
        <v>23</v>
      </c>
      <c r="C73" s="116">
        <v>19</v>
      </c>
      <c r="D73" s="116">
        <v>22</v>
      </c>
      <c r="E73" s="117">
        <v>19</v>
      </c>
      <c r="F73" s="117">
        <v>23</v>
      </c>
      <c r="G73" s="117">
        <v>18</v>
      </c>
      <c r="H73" s="117">
        <v>18</v>
      </c>
      <c r="I73" s="117">
        <v>18.5</v>
      </c>
      <c r="J73" s="117">
        <v>19</v>
      </c>
      <c r="K73" s="117">
        <v>18</v>
      </c>
      <c r="L73" s="118">
        <v>20</v>
      </c>
      <c r="M73" s="98"/>
      <c r="N73" s="98"/>
    </row>
    <row r="74" spans="1:14" ht="15.95" customHeight="1">
      <c r="A74" s="6" t="s">
        <v>84</v>
      </c>
      <c r="B74" s="111"/>
      <c r="C74" s="112"/>
      <c r="D74" s="112"/>
      <c r="E74" s="113"/>
      <c r="F74" s="113"/>
      <c r="G74" s="113"/>
      <c r="H74" s="113"/>
      <c r="I74" s="113"/>
      <c r="J74" s="113"/>
      <c r="K74" s="113"/>
      <c r="L74" s="114"/>
      <c r="M74" s="98"/>
      <c r="N74" s="98"/>
    </row>
    <row r="75" spans="1:14" ht="15.95" customHeight="1">
      <c r="A75" s="32" t="s">
        <v>15</v>
      </c>
      <c r="B75" s="115" t="s">
        <v>46</v>
      </c>
      <c r="C75" s="116" t="s">
        <v>46</v>
      </c>
      <c r="D75" s="116" t="s">
        <v>46</v>
      </c>
      <c r="E75" s="117">
        <v>17</v>
      </c>
      <c r="F75" s="117">
        <v>38</v>
      </c>
      <c r="G75" s="117">
        <v>22</v>
      </c>
      <c r="H75" s="117">
        <v>19</v>
      </c>
      <c r="I75" s="117" t="s">
        <v>46</v>
      </c>
      <c r="J75" s="117">
        <v>15</v>
      </c>
      <c r="K75" s="117">
        <v>10</v>
      </c>
      <c r="L75" s="118">
        <v>17</v>
      </c>
      <c r="M75" s="98"/>
      <c r="N75" s="98"/>
    </row>
    <row r="76" spans="1:14" ht="15.95" customHeight="1">
      <c r="A76" s="32" t="s">
        <v>121</v>
      </c>
      <c r="B76" s="111" t="s">
        <v>46</v>
      </c>
      <c r="C76" s="112" t="s">
        <v>46</v>
      </c>
      <c r="D76" s="112" t="s">
        <v>46</v>
      </c>
      <c r="E76" s="113">
        <v>24</v>
      </c>
      <c r="F76" s="113">
        <v>44</v>
      </c>
      <c r="G76" s="113">
        <v>29</v>
      </c>
      <c r="H76" s="113">
        <v>24</v>
      </c>
      <c r="I76" s="113" t="s">
        <v>46</v>
      </c>
      <c r="J76" s="113">
        <v>17</v>
      </c>
      <c r="K76" s="113">
        <v>14</v>
      </c>
      <c r="L76" s="114">
        <v>24</v>
      </c>
      <c r="M76" s="98"/>
      <c r="N76" s="98"/>
    </row>
    <row r="77" spans="1:14" ht="15.95" customHeight="1">
      <c r="A77" s="32" t="s">
        <v>122</v>
      </c>
      <c r="B77" s="115" t="s">
        <v>46</v>
      </c>
      <c r="C77" s="116" t="s">
        <v>46</v>
      </c>
      <c r="D77" s="116" t="s">
        <v>46</v>
      </c>
      <c r="E77" s="117">
        <v>25.5</v>
      </c>
      <c r="F77" s="117">
        <v>52</v>
      </c>
      <c r="G77" s="117">
        <v>29</v>
      </c>
      <c r="H77" s="117">
        <v>24</v>
      </c>
      <c r="I77" s="117" t="s">
        <v>46</v>
      </c>
      <c r="J77" s="117">
        <v>17</v>
      </c>
      <c r="K77" s="117">
        <v>14</v>
      </c>
      <c r="L77" s="118">
        <v>24</v>
      </c>
      <c r="M77" s="98"/>
      <c r="N77" s="98"/>
    </row>
    <row r="78" spans="1:14" ht="15.95" customHeight="1">
      <c r="A78" s="6" t="s">
        <v>7</v>
      </c>
      <c r="B78" s="111"/>
      <c r="C78" s="112"/>
      <c r="D78" s="112"/>
      <c r="E78" s="113"/>
      <c r="F78" s="113"/>
      <c r="G78" s="113"/>
      <c r="H78" s="113"/>
      <c r="I78" s="113"/>
      <c r="J78" s="113"/>
      <c r="K78" s="113"/>
      <c r="L78" s="114"/>
      <c r="M78" s="98"/>
      <c r="N78" s="98"/>
    </row>
    <row r="79" spans="1:14" ht="15.95" customHeight="1">
      <c r="A79" s="32" t="s">
        <v>15</v>
      </c>
      <c r="B79" s="115">
        <v>10</v>
      </c>
      <c r="C79" s="116">
        <v>7</v>
      </c>
      <c r="D79" s="116">
        <v>6</v>
      </c>
      <c r="E79" s="117">
        <v>6</v>
      </c>
      <c r="F79" s="117">
        <v>11</v>
      </c>
      <c r="G79" s="117">
        <v>8</v>
      </c>
      <c r="H79" s="117">
        <v>6</v>
      </c>
      <c r="I79" s="117">
        <v>7</v>
      </c>
      <c r="J79" s="117">
        <v>8</v>
      </c>
      <c r="K79" s="117">
        <v>8</v>
      </c>
      <c r="L79" s="118">
        <v>8</v>
      </c>
      <c r="M79" s="98"/>
      <c r="N79" s="98"/>
    </row>
    <row r="80" spans="1:14" ht="15.95" customHeight="1">
      <c r="A80" s="32" t="s">
        <v>121</v>
      </c>
      <c r="B80" s="111">
        <v>13</v>
      </c>
      <c r="C80" s="112">
        <v>10</v>
      </c>
      <c r="D80" s="112">
        <v>11</v>
      </c>
      <c r="E80" s="113">
        <v>11</v>
      </c>
      <c r="F80" s="113">
        <v>15</v>
      </c>
      <c r="G80" s="113">
        <v>13</v>
      </c>
      <c r="H80" s="113">
        <v>7</v>
      </c>
      <c r="I80" s="113">
        <v>12</v>
      </c>
      <c r="J80" s="113">
        <v>12</v>
      </c>
      <c r="K80" s="113">
        <v>10</v>
      </c>
      <c r="L80" s="114">
        <v>12</v>
      </c>
      <c r="M80" s="98"/>
      <c r="N80" s="98"/>
    </row>
    <row r="81" spans="1:14" ht="15.95" customHeight="1">
      <c r="A81" s="32" t="s">
        <v>122</v>
      </c>
      <c r="B81" s="115">
        <v>21</v>
      </c>
      <c r="C81" s="116">
        <v>17</v>
      </c>
      <c r="D81" s="116">
        <v>20</v>
      </c>
      <c r="E81" s="117">
        <v>20</v>
      </c>
      <c r="F81" s="117">
        <v>23</v>
      </c>
      <c r="G81" s="117">
        <v>21</v>
      </c>
      <c r="H81" s="117">
        <v>10</v>
      </c>
      <c r="I81" s="117">
        <v>15</v>
      </c>
      <c r="J81" s="117">
        <v>15</v>
      </c>
      <c r="K81" s="117">
        <v>12</v>
      </c>
      <c r="L81" s="118">
        <v>19</v>
      </c>
      <c r="M81" s="98"/>
      <c r="N81" s="98"/>
    </row>
    <row r="82" spans="1:14" ht="15.95" customHeight="1">
      <c r="A82" s="6" t="s">
        <v>181</v>
      </c>
      <c r="B82" s="111"/>
      <c r="C82" s="112"/>
      <c r="D82" s="112"/>
      <c r="E82" s="113"/>
      <c r="F82" s="113"/>
      <c r="G82" s="113"/>
      <c r="H82" s="113"/>
      <c r="I82" s="113"/>
      <c r="J82" s="113"/>
      <c r="K82" s="113"/>
      <c r="L82" s="114"/>
      <c r="M82" s="98"/>
      <c r="N82" s="98"/>
    </row>
    <row r="83" spans="1:14" ht="15.95" customHeight="1">
      <c r="A83" s="32" t="s">
        <v>15</v>
      </c>
      <c r="B83" s="115" t="s">
        <v>46</v>
      </c>
      <c r="C83" s="116" t="s">
        <v>46</v>
      </c>
      <c r="D83" s="116" t="s">
        <v>46</v>
      </c>
      <c r="E83" s="117" t="s">
        <v>46</v>
      </c>
      <c r="F83" s="117" t="s">
        <v>46</v>
      </c>
      <c r="G83" s="117" t="s">
        <v>46</v>
      </c>
      <c r="H83" s="117" t="s">
        <v>46</v>
      </c>
      <c r="I83" s="117" t="s">
        <v>46</v>
      </c>
      <c r="J83" s="117">
        <v>14</v>
      </c>
      <c r="K83" s="117">
        <v>10</v>
      </c>
      <c r="L83" s="118">
        <v>10</v>
      </c>
      <c r="M83" s="98"/>
      <c r="N83" s="98"/>
    </row>
    <row r="84" spans="1:14" ht="15.95" customHeight="1">
      <c r="A84" s="32" t="s">
        <v>121</v>
      </c>
      <c r="B84" s="111" t="s">
        <v>46</v>
      </c>
      <c r="C84" s="112" t="s">
        <v>46</v>
      </c>
      <c r="D84" s="112" t="s">
        <v>46</v>
      </c>
      <c r="E84" s="113" t="s">
        <v>46</v>
      </c>
      <c r="F84" s="113" t="s">
        <v>46</v>
      </c>
      <c r="G84" s="113" t="s">
        <v>46</v>
      </c>
      <c r="H84" s="113" t="s">
        <v>46</v>
      </c>
      <c r="I84" s="113" t="s">
        <v>46</v>
      </c>
      <c r="J84" s="113">
        <v>16</v>
      </c>
      <c r="K84" s="113">
        <v>13</v>
      </c>
      <c r="L84" s="114">
        <v>13.5</v>
      </c>
      <c r="M84" s="98"/>
      <c r="N84" s="98"/>
    </row>
    <row r="85" spans="1:14" ht="15.95" customHeight="1">
      <c r="A85" s="32" t="s">
        <v>122</v>
      </c>
      <c r="B85" s="115" t="s">
        <v>46</v>
      </c>
      <c r="C85" s="116" t="s">
        <v>46</v>
      </c>
      <c r="D85" s="116" t="s">
        <v>46</v>
      </c>
      <c r="E85" s="117" t="s">
        <v>46</v>
      </c>
      <c r="F85" s="117" t="s">
        <v>46</v>
      </c>
      <c r="G85" s="117" t="s">
        <v>46</v>
      </c>
      <c r="H85" s="117" t="s">
        <v>46</v>
      </c>
      <c r="I85" s="117" t="s">
        <v>46</v>
      </c>
      <c r="J85" s="117">
        <v>18.5</v>
      </c>
      <c r="K85" s="117">
        <v>15</v>
      </c>
      <c r="L85" s="118">
        <v>15</v>
      </c>
      <c r="M85" s="98"/>
      <c r="N85" s="98"/>
    </row>
    <row r="86" spans="1:14" ht="15.95" customHeight="1">
      <c r="A86" s="6" t="s">
        <v>183</v>
      </c>
      <c r="B86" s="111"/>
      <c r="C86" s="112"/>
      <c r="D86" s="112"/>
      <c r="E86" s="113"/>
      <c r="F86" s="113"/>
      <c r="G86" s="113"/>
      <c r="H86" s="113"/>
      <c r="I86" s="113"/>
      <c r="J86" s="113"/>
      <c r="K86" s="113"/>
      <c r="L86" s="114"/>
      <c r="M86" s="98"/>
      <c r="N86" s="98"/>
    </row>
    <row r="87" spans="1:14" ht="15.95" customHeight="1">
      <c r="A87" s="32" t="s">
        <v>15</v>
      </c>
      <c r="B87" s="115" t="s">
        <v>46</v>
      </c>
      <c r="C87" s="116" t="s">
        <v>46</v>
      </c>
      <c r="D87" s="116" t="s">
        <v>46</v>
      </c>
      <c r="E87" s="117" t="s">
        <v>46</v>
      </c>
      <c r="F87" s="117" t="s">
        <v>46</v>
      </c>
      <c r="G87" s="117" t="s">
        <v>46</v>
      </c>
      <c r="H87" s="117" t="s">
        <v>46</v>
      </c>
      <c r="I87" s="117" t="s">
        <v>46</v>
      </c>
      <c r="J87" s="117">
        <v>22</v>
      </c>
      <c r="K87" s="117">
        <v>19</v>
      </c>
      <c r="L87" s="118">
        <v>19</v>
      </c>
      <c r="M87" s="98"/>
      <c r="N87" s="98"/>
    </row>
    <row r="88" spans="1:14" ht="15.95" customHeight="1">
      <c r="A88" s="32" t="s">
        <v>121</v>
      </c>
      <c r="B88" s="111" t="s">
        <v>46</v>
      </c>
      <c r="C88" s="112" t="s">
        <v>46</v>
      </c>
      <c r="D88" s="112" t="s">
        <v>46</v>
      </c>
      <c r="E88" s="113" t="s">
        <v>46</v>
      </c>
      <c r="F88" s="113" t="s">
        <v>46</v>
      </c>
      <c r="G88" s="113" t="s">
        <v>46</v>
      </c>
      <c r="H88" s="113" t="s">
        <v>46</v>
      </c>
      <c r="I88" s="113" t="s">
        <v>46</v>
      </c>
      <c r="J88" s="113">
        <v>27</v>
      </c>
      <c r="K88" s="113">
        <v>22</v>
      </c>
      <c r="L88" s="114">
        <v>23</v>
      </c>
      <c r="M88" s="98"/>
      <c r="N88" s="98"/>
    </row>
    <row r="89" spans="1:14" ht="15.95" customHeight="1">
      <c r="A89" s="32" t="s">
        <v>122</v>
      </c>
      <c r="B89" s="115" t="s">
        <v>46</v>
      </c>
      <c r="C89" s="116" t="s">
        <v>46</v>
      </c>
      <c r="D89" s="116" t="s">
        <v>46</v>
      </c>
      <c r="E89" s="117" t="s">
        <v>46</v>
      </c>
      <c r="F89" s="117" t="s">
        <v>46</v>
      </c>
      <c r="G89" s="117" t="s">
        <v>46</v>
      </c>
      <c r="H89" s="117" t="s">
        <v>46</v>
      </c>
      <c r="I89" s="117" t="s">
        <v>46</v>
      </c>
      <c r="J89" s="117">
        <v>27</v>
      </c>
      <c r="K89" s="117">
        <v>22</v>
      </c>
      <c r="L89" s="118">
        <v>23</v>
      </c>
      <c r="M89" s="98"/>
      <c r="N89" s="98"/>
    </row>
    <row r="90" spans="1:14" ht="15.95" customHeight="1">
      <c r="A90" s="6" t="s">
        <v>182</v>
      </c>
      <c r="B90" s="111"/>
      <c r="C90" s="112"/>
      <c r="D90" s="112"/>
      <c r="E90" s="113"/>
      <c r="F90" s="113"/>
      <c r="G90" s="113"/>
      <c r="H90" s="113"/>
      <c r="I90" s="113"/>
      <c r="J90" s="113"/>
      <c r="K90" s="113"/>
      <c r="L90" s="114"/>
      <c r="M90" s="98"/>
      <c r="N90" s="98"/>
    </row>
    <row r="91" spans="1:14" ht="15.95" customHeight="1">
      <c r="A91" s="32" t="s">
        <v>15</v>
      </c>
      <c r="B91" s="115" t="s">
        <v>46</v>
      </c>
      <c r="C91" s="116" t="s">
        <v>46</v>
      </c>
      <c r="D91" s="116" t="s">
        <v>46</v>
      </c>
      <c r="E91" s="117" t="s">
        <v>46</v>
      </c>
      <c r="F91" s="117" t="s">
        <v>46</v>
      </c>
      <c r="G91" s="117" t="s">
        <v>46</v>
      </c>
      <c r="H91" s="117" t="s">
        <v>46</v>
      </c>
      <c r="I91" s="117" t="s">
        <v>46</v>
      </c>
      <c r="J91" s="117">
        <v>16.5</v>
      </c>
      <c r="K91" s="117">
        <v>10</v>
      </c>
      <c r="L91" s="118">
        <v>11</v>
      </c>
      <c r="M91" s="98"/>
      <c r="N91" s="98"/>
    </row>
    <row r="92" spans="1:14" ht="15.95" customHeight="1">
      <c r="A92" s="32" t="s">
        <v>121</v>
      </c>
      <c r="B92" s="111" t="s">
        <v>46</v>
      </c>
      <c r="C92" s="112" t="s">
        <v>46</v>
      </c>
      <c r="D92" s="112" t="s">
        <v>46</v>
      </c>
      <c r="E92" s="113" t="s">
        <v>46</v>
      </c>
      <c r="F92" s="113" t="s">
        <v>46</v>
      </c>
      <c r="G92" s="113" t="s">
        <v>46</v>
      </c>
      <c r="H92" s="113" t="s">
        <v>46</v>
      </c>
      <c r="I92" s="113" t="s">
        <v>46</v>
      </c>
      <c r="J92" s="113">
        <v>18</v>
      </c>
      <c r="K92" s="113">
        <v>13</v>
      </c>
      <c r="L92" s="114">
        <v>14</v>
      </c>
      <c r="M92" s="98"/>
      <c r="N92" s="98"/>
    </row>
    <row r="93" spans="1:14" ht="15.95" customHeight="1">
      <c r="A93" s="32" t="s">
        <v>122</v>
      </c>
      <c r="B93" s="115" t="s">
        <v>46</v>
      </c>
      <c r="C93" s="116" t="s">
        <v>46</v>
      </c>
      <c r="D93" s="116" t="s">
        <v>46</v>
      </c>
      <c r="E93" s="117" t="s">
        <v>46</v>
      </c>
      <c r="F93" s="117" t="s">
        <v>46</v>
      </c>
      <c r="G93" s="117" t="s">
        <v>46</v>
      </c>
      <c r="H93" s="117" t="s">
        <v>46</v>
      </c>
      <c r="I93" s="117" t="s">
        <v>46</v>
      </c>
      <c r="J93" s="117">
        <v>21</v>
      </c>
      <c r="K93" s="117">
        <v>14</v>
      </c>
      <c r="L93" s="118">
        <v>15</v>
      </c>
      <c r="M93" s="98"/>
      <c r="N93" s="98"/>
    </row>
    <row r="94" spans="1:14" s="98" customFormat="1" ht="15.95" customHeight="1">
      <c r="A94" s="157" t="s">
        <v>111</v>
      </c>
      <c r="B94" s="111"/>
      <c r="C94" s="112"/>
      <c r="D94" s="112"/>
      <c r="E94" s="113"/>
      <c r="F94" s="113"/>
      <c r="G94" s="113"/>
      <c r="H94" s="113"/>
      <c r="I94" s="113"/>
      <c r="J94" s="113"/>
      <c r="K94" s="113"/>
      <c r="L94" s="114"/>
    </row>
    <row r="95" spans="1:14" s="98" customFormat="1" ht="15.95" customHeight="1">
      <c r="A95" s="32" t="s">
        <v>15</v>
      </c>
      <c r="B95" s="115" t="s">
        <v>46</v>
      </c>
      <c r="C95" s="116" t="s">
        <v>46</v>
      </c>
      <c r="D95" s="116" t="s">
        <v>46</v>
      </c>
      <c r="E95" s="117" t="s">
        <v>46</v>
      </c>
      <c r="F95" s="117">
        <v>47</v>
      </c>
      <c r="G95" s="117">
        <v>23</v>
      </c>
      <c r="H95" s="117">
        <v>7</v>
      </c>
      <c r="I95" s="117" t="s">
        <v>46</v>
      </c>
      <c r="J95" s="117">
        <v>16</v>
      </c>
      <c r="K95" s="117">
        <v>7</v>
      </c>
      <c r="L95" s="118">
        <v>9</v>
      </c>
    </row>
    <row r="96" spans="1:14" s="98" customFormat="1" ht="15.95" customHeight="1">
      <c r="A96" s="32" t="s">
        <v>121</v>
      </c>
      <c r="B96" s="111" t="s">
        <v>46</v>
      </c>
      <c r="C96" s="112" t="s">
        <v>46</v>
      </c>
      <c r="D96" s="112" t="s">
        <v>46</v>
      </c>
      <c r="E96" s="113" t="s">
        <v>46</v>
      </c>
      <c r="F96" s="113">
        <v>48</v>
      </c>
      <c r="G96" s="113">
        <v>27</v>
      </c>
      <c r="H96" s="113">
        <v>9</v>
      </c>
      <c r="I96" s="113" t="s">
        <v>46</v>
      </c>
      <c r="J96" s="113">
        <v>19</v>
      </c>
      <c r="K96" s="113">
        <v>11</v>
      </c>
      <c r="L96" s="114">
        <v>13</v>
      </c>
    </row>
    <row r="97" spans="1:14" s="98" customFormat="1" ht="15.95" customHeight="1">
      <c r="A97" s="32" t="s">
        <v>122</v>
      </c>
      <c r="B97" s="115" t="s">
        <v>46</v>
      </c>
      <c r="C97" s="116" t="s">
        <v>46</v>
      </c>
      <c r="D97" s="116" t="s">
        <v>46</v>
      </c>
      <c r="E97" s="117" t="s">
        <v>46</v>
      </c>
      <c r="F97" s="117">
        <v>48</v>
      </c>
      <c r="G97" s="117">
        <v>27</v>
      </c>
      <c r="H97" s="117">
        <v>14</v>
      </c>
      <c r="I97" s="117" t="s">
        <v>46</v>
      </c>
      <c r="J97" s="117">
        <v>20</v>
      </c>
      <c r="K97" s="117">
        <v>12.5</v>
      </c>
      <c r="L97" s="118">
        <v>17</v>
      </c>
    </row>
    <row r="98" spans="1:14" ht="15.95" customHeight="1">
      <c r="A98" s="6" t="s">
        <v>16</v>
      </c>
      <c r="B98" s="111"/>
      <c r="C98" s="112"/>
      <c r="D98" s="112"/>
      <c r="E98" s="113"/>
      <c r="F98" s="113"/>
      <c r="G98" s="113"/>
      <c r="H98" s="113"/>
      <c r="I98" s="113"/>
      <c r="J98" s="113"/>
      <c r="K98" s="113"/>
      <c r="L98" s="114"/>
      <c r="M98" s="98"/>
      <c r="N98" s="98"/>
    </row>
    <row r="99" spans="1:14" ht="15.95" customHeight="1">
      <c r="A99" s="32" t="s">
        <v>15</v>
      </c>
      <c r="B99" s="115" t="s">
        <v>46</v>
      </c>
      <c r="C99" s="116">
        <v>7</v>
      </c>
      <c r="D99" s="116">
        <v>41</v>
      </c>
      <c r="E99" s="117">
        <v>51.5</v>
      </c>
      <c r="F99" s="117">
        <v>57</v>
      </c>
      <c r="G99" s="117">
        <v>28.5</v>
      </c>
      <c r="H99" s="117">
        <v>7</v>
      </c>
      <c r="I99" s="117" t="s">
        <v>46</v>
      </c>
      <c r="J99" s="117" t="s">
        <v>46</v>
      </c>
      <c r="K99" s="117">
        <v>14.5</v>
      </c>
      <c r="L99" s="118">
        <v>49</v>
      </c>
      <c r="M99" s="98"/>
      <c r="N99" s="98"/>
    </row>
    <row r="100" spans="1:14" ht="15.95" customHeight="1">
      <c r="A100" s="32" t="s">
        <v>121</v>
      </c>
      <c r="B100" s="111" t="s">
        <v>46</v>
      </c>
      <c r="C100" s="112">
        <v>9</v>
      </c>
      <c r="D100" s="112">
        <v>48</v>
      </c>
      <c r="E100" s="113">
        <v>62</v>
      </c>
      <c r="F100" s="113">
        <v>65</v>
      </c>
      <c r="G100" s="113">
        <v>36</v>
      </c>
      <c r="H100" s="113">
        <v>16</v>
      </c>
      <c r="I100" s="113" t="s">
        <v>46</v>
      </c>
      <c r="J100" s="113" t="s">
        <v>46</v>
      </c>
      <c r="K100" s="113" t="s">
        <v>46</v>
      </c>
      <c r="L100" s="114">
        <v>57</v>
      </c>
      <c r="M100" s="98"/>
      <c r="N100" s="98"/>
    </row>
    <row r="101" spans="1:14" ht="15.95" customHeight="1">
      <c r="A101" s="32" t="s">
        <v>122</v>
      </c>
      <c r="B101" s="115" t="s">
        <v>46</v>
      </c>
      <c r="C101" s="116">
        <v>27</v>
      </c>
      <c r="D101" s="116">
        <v>48</v>
      </c>
      <c r="E101" s="117">
        <v>66</v>
      </c>
      <c r="F101" s="117">
        <v>66</v>
      </c>
      <c r="G101" s="117">
        <v>36</v>
      </c>
      <c r="H101" s="117">
        <v>16</v>
      </c>
      <c r="I101" s="117" t="s">
        <v>46</v>
      </c>
      <c r="J101" s="117" t="s">
        <v>46</v>
      </c>
      <c r="K101" s="117" t="s">
        <v>46</v>
      </c>
      <c r="L101" s="118">
        <v>60</v>
      </c>
      <c r="M101" s="98"/>
      <c r="N101" s="98"/>
    </row>
    <row r="102" spans="1:14" ht="15.95" customHeight="1">
      <c r="A102" s="32"/>
      <c r="B102" s="111"/>
      <c r="C102" s="112"/>
      <c r="D102" s="112"/>
      <c r="E102" s="113"/>
      <c r="F102" s="113"/>
      <c r="G102" s="113"/>
      <c r="H102" s="113"/>
      <c r="I102" s="113"/>
      <c r="J102" s="113"/>
      <c r="K102" s="113"/>
      <c r="L102" s="114"/>
      <c r="M102" s="98"/>
      <c r="N102" s="98"/>
    </row>
    <row r="103" spans="1:14" s="96" customFormat="1" ht="15.95" customHeight="1">
      <c r="A103" s="5" t="s">
        <v>123</v>
      </c>
      <c r="B103" s="167">
        <f>SUM(B104,B107)</f>
        <v>300</v>
      </c>
      <c r="C103" s="168">
        <f>SUM(C104,C107)</f>
        <v>327</v>
      </c>
      <c r="D103" s="168">
        <f>SUM(D104,D107)</f>
        <v>469</v>
      </c>
      <c r="E103" s="169">
        <f>SUM(E104,E107)</f>
        <v>350</v>
      </c>
      <c r="F103" s="169">
        <f>SUM(F104,F107)</f>
        <v>252</v>
      </c>
      <c r="G103" s="169">
        <f t="shared" ref="G103:K103" si="18">SUM(G104,G107)</f>
        <v>90</v>
      </c>
      <c r="H103" s="169">
        <f t="shared" si="18"/>
        <v>9</v>
      </c>
      <c r="I103" s="169">
        <f t="shared" si="18"/>
        <v>107</v>
      </c>
      <c r="J103" s="169">
        <f t="shared" si="18"/>
        <v>322</v>
      </c>
      <c r="K103" s="169">
        <f t="shared" si="18"/>
        <v>120</v>
      </c>
      <c r="L103" s="170">
        <f>SUM(B103:K103)</f>
        <v>2346</v>
      </c>
      <c r="M103" s="241"/>
      <c r="N103" s="177"/>
    </row>
    <row r="104" spans="1:14" ht="15.95" customHeight="1">
      <c r="A104" s="6" t="s">
        <v>45</v>
      </c>
      <c r="B104" s="111">
        <f>SUM(B105:B106)</f>
        <v>300</v>
      </c>
      <c r="C104" s="112">
        <f t="shared" ref="C104:K104" si="19">SUM(C105:C106)</f>
        <v>327</v>
      </c>
      <c r="D104" s="112">
        <f t="shared" si="19"/>
        <v>460</v>
      </c>
      <c r="E104" s="113">
        <f t="shared" si="19"/>
        <v>324</v>
      </c>
      <c r="F104" s="113">
        <f t="shared" si="19"/>
        <v>247</v>
      </c>
      <c r="G104" s="113">
        <f t="shared" si="19"/>
        <v>90</v>
      </c>
      <c r="H104" s="113">
        <f t="shared" si="19"/>
        <v>9</v>
      </c>
      <c r="I104" s="113">
        <f t="shared" si="19"/>
        <v>107</v>
      </c>
      <c r="J104" s="113">
        <f t="shared" si="19"/>
        <v>322</v>
      </c>
      <c r="K104" s="113">
        <f t="shared" si="19"/>
        <v>120</v>
      </c>
      <c r="L104" s="114">
        <f t="shared" ref="L104:L109" si="20">SUM(B104:K104)</f>
        <v>2306</v>
      </c>
      <c r="M104" s="242"/>
      <c r="N104" s="176"/>
    </row>
    <row r="105" spans="1:14" ht="15.95" customHeight="1">
      <c r="A105" s="32" t="s">
        <v>47</v>
      </c>
      <c r="B105" s="115">
        <v>293</v>
      </c>
      <c r="C105" s="116">
        <v>303</v>
      </c>
      <c r="D105" s="116">
        <v>392</v>
      </c>
      <c r="E105" s="117">
        <v>268</v>
      </c>
      <c r="F105" s="117">
        <v>90</v>
      </c>
      <c r="G105" s="117">
        <v>62</v>
      </c>
      <c r="H105" s="117">
        <v>4</v>
      </c>
      <c r="I105" s="117">
        <v>48</v>
      </c>
      <c r="J105" s="117">
        <v>134</v>
      </c>
      <c r="K105" s="117">
        <v>0</v>
      </c>
      <c r="L105" s="118">
        <f>SUM(B105:K105)</f>
        <v>1594</v>
      </c>
      <c r="M105" s="241"/>
      <c r="N105" s="98"/>
    </row>
    <row r="106" spans="1:14" ht="15.95" customHeight="1">
      <c r="A106" s="32" t="s">
        <v>48</v>
      </c>
      <c r="B106" s="111">
        <v>7</v>
      </c>
      <c r="C106" s="112">
        <v>24</v>
      </c>
      <c r="D106" s="112">
        <v>68</v>
      </c>
      <c r="E106" s="113">
        <v>56</v>
      </c>
      <c r="F106" s="113">
        <v>157</v>
      </c>
      <c r="G106" s="113">
        <v>28</v>
      </c>
      <c r="H106" s="113">
        <v>5</v>
      </c>
      <c r="I106" s="113">
        <v>59</v>
      </c>
      <c r="J106" s="113">
        <v>188</v>
      </c>
      <c r="K106" s="113">
        <v>120</v>
      </c>
      <c r="L106" s="114">
        <f t="shared" si="20"/>
        <v>712</v>
      </c>
      <c r="M106" s="241"/>
      <c r="N106" s="98"/>
    </row>
    <row r="107" spans="1:14" ht="15.95" customHeight="1">
      <c r="A107" s="6" t="s">
        <v>16</v>
      </c>
      <c r="B107" s="115">
        <f>SUM(B108:B109)</f>
        <v>0</v>
      </c>
      <c r="C107" s="116">
        <f t="shared" ref="C107:K107" si="21">SUM(C108:C109)</f>
        <v>0</v>
      </c>
      <c r="D107" s="116">
        <f t="shared" si="21"/>
        <v>9</v>
      </c>
      <c r="E107" s="117">
        <f t="shared" si="21"/>
        <v>26</v>
      </c>
      <c r="F107" s="117">
        <f t="shared" si="21"/>
        <v>5</v>
      </c>
      <c r="G107" s="117">
        <f t="shared" si="21"/>
        <v>0</v>
      </c>
      <c r="H107" s="117">
        <f t="shared" si="21"/>
        <v>0</v>
      </c>
      <c r="I107" s="117">
        <f t="shared" si="21"/>
        <v>0</v>
      </c>
      <c r="J107" s="117">
        <f t="shared" si="21"/>
        <v>0</v>
      </c>
      <c r="K107" s="117">
        <f t="shared" si="21"/>
        <v>0</v>
      </c>
      <c r="L107" s="118">
        <f>SUM(B107:K107)</f>
        <v>40</v>
      </c>
      <c r="M107" s="243"/>
      <c r="N107" s="98"/>
    </row>
    <row r="108" spans="1:14" ht="15.95" customHeight="1">
      <c r="A108" s="32" t="s">
        <v>47</v>
      </c>
      <c r="B108" s="111">
        <v>0</v>
      </c>
      <c r="C108" s="112">
        <v>0</v>
      </c>
      <c r="D108" s="112">
        <v>0</v>
      </c>
      <c r="E108" s="113">
        <v>1</v>
      </c>
      <c r="F108" s="113">
        <v>0</v>
      </c>
      <c r="G108" s="113">
        <v>0</v>
      </c>
      <c r="H108" s="113">
        <v>0</v>
      </c>
      <c r="I108" s="113">
        <v>0</v>
      </c>
      <c r="J108" s="113">
        <v>0</v>
      </c>
      <c r="K108" s="113">
        <v>0</v>
      </c>
      <c r="L108" s="114">
        <f t="shared" si="20"/>
        <v>1</v>
      </c>
      <c r="M108" s="243"/>
      <c r="N108" s="98"/>
    </row>
    <row r="109" spans="1:14" ht="15.95" customHeight="1" thickBot="1">
      <c r="A109" s="97" t="s">
        <v>48</v>
      </c>
      <c r="B109" s="265">
        <v>0</v>
      </c>
      <c r="C109" s="266">
        <v>0</v>
      </c>
      <c r="D109" s="266">
        <v>9</v>
      </c>
      <c r="E109" s="267">
        <v>25</v>
      </c>
      <c r="F109" s="267">
        <v>5</v>
      </c>
      <c r="G109" s="267">
        <v>0</v>
      </c>
      <c r="H109" s="267">
        <v>0</v>
      </c>
      <c r="I109" s="267">
        <v>0</v>
      </c>
      <c r="J109" s="267">
        <v>0</v>
      </c>
      <c r="K109" s="267">
        <v>0</v>
      </c>
      <c r="L109" s="255">
        <f t="shared" si="20"/>
        <v>39</v>
      </c>
      <c r="M109" s="243"/>
      <c r="N109" s="98"/>
    </row>
    <row r="110" spans="1:14" ht="15.95" customHeight="1">
      <c r="A110" s="162" t="s">
        <v>110</v>
      </c>
      <c r="B110" s="158"/>
      <c r="C110" s="158"/>
      <c r="D110" s="158"/>
      <c r="E110" s="158"/>
      <c r="F110" s="158"/>
      <c r="G110" s="158"/>
      <c r="H110" s="158"/>
      <c r="I110" s="158"/>
      <c r="J110" s="158"/>
      <c r="K110" s="158"/>
      <c r="L110" s="158"/>
      <c r="M110" s="98"/>
    </row>
    <row r="111" spans="1:14" ht="15.95" customHeight="1">
      <c r="A111" s="284" t="s">
        <v>196</v>
      </c>
      <c r="B111" s="284"/>
      <c r="C111" s="284"/>
      <c r="D111" s="284"/>
      <c r="E111" s="284"/>
      <c r="F111" s="284"/>
      <c r="G111" s="284"/>
      <c r="H111" s="284"/>
      <c r="I111" s="284"/>
      <c r="J111" s="284"/>
      <c r="K111" s="284"/>
      <c r="L111" s="284"/>
    </row>
    <row r="112" spans="1:14" ht="30.75" customHeight="1">
      <c r="A112" s="284"/>
      <c r="B112" s="284"/>
      <c r="C112" s="284"/>
      <c r="D112" s="284"/>
      <c r="E112" s="284"/>
      <c r="F112" s="284"/>
      <c r="G112" s="284"/>
      <c r="H112" s="284"/>
      <c r="I112" s="284"/>
      <c r="J112" s="284"/>
      <c r="K112" s="284"/>
      <c r="L112" s="284"/>
    </row>
    <row r="113" spans="1:12" ht="15.95" customHeight="1">
      <c r="A113" s="151" t="s">
        <v>105</v>
      </c>
      <c r="B113" s="83"/>
      <c r="C113" s="83"/>
      <c r="D113" s="83"/>
      <c r="E113" s="83"/>
      <c r="F113" s="83"/>
      <c r="G113" s="83"/>
      <c r="H113" s="83"/>
      <c r="I113" s="182"/>
      <c r="J113" s="190"/>
      <c r="K113" s="190"/>
      <c r="L113" s="83"/>
    </row>
    <row r="114" spans="1:12" ht="15.95" customHeight="1">
      <c r="A114" s="151" t="s">
        <v>187</v>
      </c>
    </row>
    <row r="115" spans="1:12" ht="15.95" customHeight="1">
      <c r="A115" s="151" t="s">
        <v>164</v>
      </c>
      <c r="C115" s="27"/>
      <c r="D115" s="27"/>
      <c r="E115" s="27"/>
      <c r="F115" s="27"/>
      <c r="G115" s="27"/>
      <c r="H115" s="27"/>
      <c r="I115" s="27"/>
      <c r="J115" s="27"/>
      <c r="K115" s="27"/>
      <c r="L115" s="28"/>
    </row>
    <row r="116" spans="1:12" ht="15.95" customHeight="1">
      <c r="A116" s="151" t="s">
        <v>112</v>
      </c>
      <c r="C116" s="29"/>
      <c r="D116" s="29"/>
      <c r="E116" s="29"/>
      <c r="F116" s="29"/>
      <c r="G116" s="29"/>
      <c r="H116" s="29"/>
      <c r="I116" s="29"/>
      <c r="J116" s="29"/>
      <c r="K116" s="29"/>
      <c r="L116" s="29"/>
    </row>
    <row r="117" spans="1:12" ht="15.95" customHeight="1">
      <c r="A117" s="151" t="s">
        <v>124</v>
      </c>
      <c r="C117" s="29"/>
      <c r="D117" s="29"/>
      <c r="E117" s="29"/>
      <c r="F117" s="29"/>
      <c r="G117" s="29"/>
      <c r="H117" s="29"/>
      <c r="I117" s="29"/>
      <c r="J117" s="29"/>
      <c r="K117" s="29"/>
      <c r="L117" s="29"/>
    </row>
    <row r="118" spans="1:12" s="27" customFormat="1" ht="15.95" customHeight="1">
      <c r="A118" s="256" t="s">
        <v>186</v>
      </c>
    </row>
    <row r="119" spans="1:12" ht="15.95" customHeight="1">
      <c r="A119" s="151" t="s">
        <v>137</v>
      </c>
      <c r="C119" s="29"/>
      <c r="D119" s="29"/>
      <c r="E119" s="29"/>
      <c r="F119" s="29"/>
      <c r="G119" s="29"/>
      <c r="H119" s="29"/>
      <c r="I119" s="29"/>
      <c r="J119" s="29"/>
      <c r="K119" s="29"/>
      <c r="L119" s="29"/>
    </row>
    <row r="120" spans="1:12" ht="15.95" customHeight="1">
      <c r="A120" s="151" t="s">
        <v>125</v>
      </c>
    </row>
    <row r="121" spans="1:12" ht="15.95" customHeight="1">
      <c r="A121" s="151" t="s">
        <v>126</v>
      </c>
    </row>
    <row r="122" spans="1:12" ht="15.95" customHeight="1">
      <c r="A122" s="151" t="s">
        <v>127</v>
      </c>
    </row>
    <row r="123" spans="1:12" ht="15.95" customHeight="1">
      <c r="A123" s="151" t="s">
        <v>128</v>
      </c>
    </row>
    <row r="124" spans="1:12" ht="15.95" customHeight="1">
      <c r="A124" s="151" t="s">
        <v>129</v>
      </c>
    </row>
    <row r="125" spans="1:12" ht="15.95" customHeight="1">
      <c r="A125" s="269" t="s">
        <v>184</v>
      </c>
      <c r="B125" s="260"/>
      <c r="C125" s="260"/>
      <c r="D125" s="260"/>
      <c r="E125" s="260"/>
      <c r="F125" s="260"/>
      <c r="G125" s="260"/>
      <c r="H125" s="260"/>
      <c r="I125" s="260"/>
      <c r="J125" s="260"/>
      <c r="K125" s="260"/>
      <c r="L125" s="260"/>
    </row>
    <row r="126" spans="1:12" ht="15.95" customHeight="1">
      <c r="A126" s="143" t="s">
        <v>40</v>
      </c>
    </row>
  </sheetData>
  <mergeCells count="1">
    <mergeCell ref="A111:L112"/>
  </mergeCells>
  <phoneticPr fontId="12" type="noConversion"/>
  <pageMargins left="0.7" right="0.7" top="0.75" bottom="0.75" header="0.3" footer="0.3"/>
  <pageSetup orientation="portrait" r:id="rId1"/>
  <ignoredErrors>
    <ignoredError sqref="M36 B36:L41 B56:G57 K56:L5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6069-301E-46A7-9F2E-42E8ACC79C2F}">
  <dimension ref="A1:T85"/>
  <sheetViews>
    <sheetView topLeftCell="A52" zoomScale="80" zoomScaleNormal="80" workbookViewId="0"/>
  </sheetViews>
  <sheetFormatPr defaultColWidth="8.5703125" defaultRowHeight="15.95" customHeight="1"/>
  <cols>
    <col min="1" max="1" width="79.140625" style="2" customWidth="1"/>
    <col min="2" max="12" width="18.7109375" style="4" customWidth="1"/>
    <col min="13" max="13" width="8.5703125" style="4" customWidth="1"/>
    <col min="14" max="16384" width="8.5703125" style="2"/>
  </cols>
  <sheetData>
    <row r="1" spans="1:14" ht="21.95" customHeight="1" thickBot="1">
      <c r="A1" s="50" t="s">
        <v>161</v>
      </c>
      <c r="B1" s="59">
        <v>44713</v>
      </c>
      <c r="C1" s="53">
        <v>44743</v>
      </c>
      <c r="D1" s="53">
        <v>44774</v>
      </c>
      <c r="E1" s="53">
        <v>44805</v>
      </c>
      <c r="F1" s="53">
        <v>44835</v>
      </c>
      <c r="G1" s="53">
        <v>44866</v>
      </c>
      <c r="H1" s="53">
        <v>44896</v>
      </c>
      <c r="I1" s="54">
        <v>44949</v>
      </c>
      <c r="J1" s="54">
        <v>44980</v>
      </c>
      <c r="K1" s="54">
        <v>45008</v>
      </c>
      <c r="L1" s="55" t="s">
        <v>0</v>
      </c>
    </row>
    <row r="2" spans="1:14" ht="15.95" customHeight="1">
      <c r="A2" s="34" t="s">
        <v>14</v>
      </c>
      <c r="B2" s="152">
        <f>SUM(B3:B5)</f>
        <v>185</v>
      </c>
      <c r="C2" s="37">
        <f t="shared" ref="C2:K2" si="0">SUM(C3:C5)</f>
        <v>143</v>
      </c>
      <c r="D2" s="37">
        <f t="shared" si="0"/>
        <v>259</v>
      </c>
      <c r="E2" s="37">
        <f t="shared" si="0"/>
        <v>170</v>
      </c>
      <c r="F2" s="37">
        <f t="shared" si="0"/>
        <v>146</v>
      </c>
      <c r="G2" s="145">
        <f t="shared" si="0"/>
        <v>69</v>
      </c>
      <c r="H2" s="145">
        <f t="shared" si="0"/>
        <v>1</v>
      </c>
      <c r="I2" s="145">
        <f t="shared" si="0"/>
        <v>44</v>
      </c>
      <c r="J2" s="145">
        <f t="shared" si="0"/>
        <v>399</v>
      </c>
      <c r="K2" s="145">
        <f t="shared" si="0"/>
        <v>316</v>
      </c>
      <c r="L2" s="38">
        <f>SUM(B2:K2)</f>
        <v>1732</v>
      </c>
      <c r="M2" s="214"/>
      <c r="N2" s="89"/>
    </row>
    <row r="3" spans="1:14" ht="15.95" customHeight="1">
      <c r="A3" s="6" t="s">
        <v>4</v>
      </c>
      <c r="B3" s="60">
        <v>12</v>
      </c>
      <c r="C3" s="23">
        <v>9</v>
      </c>
      <c r="D3" s="23">
        <v>65</v>
      </c>
      <c r="E3" s="74">
        <v>57</v>
      </c>
      <c r="F3" s="68">
        <v>15</v>
      </c>
      <c r="G3" s="68">
        <v>18</v>
      </c>
      <c r="H3" s="68">
        <v>0</v>
      </c>
      <c r="I3" s="68">
        <v>5</v>
      </c>
      <c r="J3" s="68">
        <v>65</v>
      </c>
      <c r="K3" s="68">
        <v>76</v>
      </c>
      <c r="L3" s="15">
        <f t="shared" ref="L3:L5" si="1">SUM(B3:K3)</f>
        <v>322</v>
      </c>
      <c r="M3" s="215"/>
      <c r="N3" s="89"/>
    </row>
    <row r="4" spans="1:14" ht="15.95" customHeight="1">
      <c r="A4" s="6" t="s">
        <v>5</v>
      </c>
      <c r="B4" s="153">
        <v>173</v>
      </c>
      <c r="C4" s="22">
        <v>133</v>
      </c>
      <c r="D4" s="22">
        <v>194</v>
      </c>
      <c r="E4" s="69">
        <v>113</v>
      </c>
      <c r="F4" s="69">
        <v>131</v>
      </c>
      <c r="G4" s="69">
        <v>51</v>
      </c>
      <c r="H4" s="69">
        <v>1</v>
      </c>
      <c r="I4" s="69">
        <v>39</v>
      </c>
      <c r="J4" s="69">
        <v>334</v>
      </c>
      <c r="K4" s="69">
        <v>240</v>
      </c>
      <c r="L4" s="9">
        <f t="shared" si="1"/>
        <v>1409</v>
      </c>
      <c r="M4" s="215"/>
      <c r="N4" s="89"/>
    </row>
    <row r="5" spans="1:14" ht="15.95" customHeight="1">
      <c r="A5" s="6" t="s">
        <v>26</v>
      </c>
      <c r="B5" s="61">
        <v>0</v>
      </c>
      <c r="C5" s="21">
        <v>1</v>
      </c>
      <c r="D5" s="21">
        <v>0</v>
      </c>
      <c r="E5" s="70">
        <v>0</v>
      </c>
      <c r="F5" s="70">
        <v>0</v>
      </c>
      <c r="G5" s="70">
        <v>0</v>
      </c>
      <c r="H5" s="70">
        <v>0</v>
      </c>
      <c r="I5" s="70">
        <v>0</v>
      </c>
      <c r="J5" s="70">
        <v>0</v>
      </c>
      <c r="K5" s="70">
        <v>0</v>
      </c>
      <c r="L5" s="12">
        <f t="shared" si="1"/>
        <v>1</v>
      </c>
      <c r="M5" s="215"/>
      <c r="N5" s="89"/>
    </row>
    <row r="6" spans="1:14" ht="15.95" customHeight="1">
      <c r="A6" s="6"/>
      <c r="B6" s="62"/>
      <c r="C6" s="25"/>
      <c r="D6" s="25"/>
      <c r="E6" s="71"/>
      <c r="F6" s="71"/>
      <c r="G6" s="71"/>
      <c r="H6" s="71"/>
      <c r="I6" s="71"/>
      <c r="J6" s="71"/>
      <c r="K6" s="71"/>
      <c r="L6" s="39"/>
      <c r="M6" s="215"/>
      <c r="N6" s="89"/>
    </row>
    <row r="7" spans="1:14" ht="15.95" customHeight="1">
      <c r="A7" s="30" t="s">
        <v>50</v>
      </c>
      <c r="B7" s="63">
        <f>SUM(B8:B14)</f>
        <v>185</v>
      </c>
      <c r="C7" s="24">
        <f>SUM(C8:C14)</f>
        <v>143</v>
      </c>
      <c r="D7" s="24">
        <f>SUM(D8:D14)</f>
        <v>259</v>
      </c>
      <c r="E7" s="72">
        <f>SUM(E8:E14)</f>
        <v>170</v>
      </c>
      <c r="F7" s="72">
        <f>SUM(F8:F14)</f>
        <v>146</v>
      </c>
      <c r="G7" s="72">
        <f t="shared" ref="G7:K7" si="2">SUM(G8:G14)</f>
        <v>69</v>
      </c>
      <c r="H7" s="72">
        <f t="shared" si="2"/>
        <v>1</v>
      </c>
      <c r="I7" s="72">
        <f t="shared" si="2"/>
        <v>44</v>
      </c>
      <c r="J7" s="72">
        <f t="shared" si="2"/>
        <v>399</v>
      </c>
      <c r="K7" s="72">
        <f t="shared" si="2"/>
        <v>316</v>
      </c>
      <c r="L7" s="18">
        <f>SUM(B7:K7)</f>
        <v>1732</v>
      </c>
      <c r="M7" s="214"/>
      <c r="N7" s="89"/>
    </row>
    <row r="8" spans="1:14" ht="15.95" customHeight="1">
      <c r="A8" s="20" t="s">
        <v>1</v>
      </c>
      <c r="B8" s="7">
        <v>72</v>
      </c>
      <c r="C8" s="8">
        <v>42</v>
      </c>
      <c r="D8" s="8">
        <v>64</v>
      </c>
      <c r="E8" s="73">
        <v>58</v>
      </c>
      <c r="F8" s="73">
        <v>61</v>
      </c>
      <c r="G8" s="73">
        <v>27</v>
      </c>
      <c r="H8" s="73">
        <v>0</v>
      </c>
      <c r="I8" s="73">
        <v>17</v>
      </c>
      <c r="J8" s="73">
        <v>188</v>
      </c>
      <c r="K8" s="73">
        <v>174</v>
      </c>
      <c r="L8" s="9">
        <f t="shared" ref="L8:L14" si="3">SUM(B8:K8)</f>
        <v>703</v>
      </c>
      <c r="M8" s="215"/>
      <c r="N8" s="89"/>
    </row>
    <row r="9" spans="1:14" ht="15.95" customHeight="1">
      <c r="A9" s="20" t="s">
        <v>18</v>
      </c>
      <c r="B9" s="10">
        <v>21</v>
      </c>
      <c r="C9" s="11">
        <v>31</v>
      </c>
      <c r="D9" s="11">
        <v>46</v>
      </c>
      <c r="E9" s="74">
        <v>34</v>
      </c>
      <c r="F9" s="74">
        <v>20</v>
      </c>
      <c r="G9" s="74">
        <v>4</v>
      </c>
      <c r="H9" s="74">
        <v>0</v>
      </c>
      <c r="I9" s="74">
        <v>5</v>
      </c>
      <c r="J9" s="74">
        <v>43</v>
      </c>
      <c r="K9" s="74">
        <v>75</v>
      </c>
      <c r="L9" s="12">
        <f t="shared" si="3"/>
        <v>279</v>
      </c>
      <c r="M9" s="214"/>
      <c r="N9" s="89"/>
    </row>
    <row r="10" spans="1:14" ht="15.95" customHeight="1">
      <c r="A10" s="20" t="s">
        <v>2</v>
      </c>
      <c r="B10" s="7">
        <v>23</v>
      </c>
      <c r="C10" s="8">
        <v>21</v>
      </c>
      <c r="D10" s="8">
        <v>39</v>
      </c>
      <c r="E10" s="73">
        <v>21</v>
      </c>
      <c r="F10" s="73">
        <v>13</v>
      </c>
      <c r="G10" s="73">
        <v>8</v>
      </c>
      <c r="H10" s="73">
        <v>0</v>
      </c>
      <c r="I10" s="73">
        <v>6</v>
      </c>
      <c r="J10" s="73">
        <v>43</v>
      </c>
      <c r="K10" s="73">
        <v>24</v>
      </c>
      <c r="L10" s="9">
        <f t="shared" si="3"/>
        <v>198</v>
      </c>
      <c r="M10" s="215"/>
      <c r="N10" s="89"/>
    </row>
    <row r="11" spans="1:14" ht="15.95" customHeight="1">
      <c r="A11" s="20" t="s">
        <v>19</v>
      </c>
      <c r="B11" s="10">
        <v>13</v>
      </c>
      <c r="C11" s="11">
        <v>15</v>
      </c>
      <c r="D11" s="11">
        <v>26</v>
      </c>
      <c r="E11" s="74">
        <v>25</v>
      </c>
      <c r="F11" s="74">
        <v>24</v>
      </c>
      <c r="G11" s="74">
        <v>9</v>
      </c>
      <c r="H11" s="74">
        <v>0</v>
      </c>
      <c r="I11" s="74">
        <v>15</v>
      </c>
      <c r="J11" s="74">
        <v>101</v>
      </c>
      <c r="K11" s="74">
        <v>20</v>
      </c>
      <c r="L11" s="15">
        <f t="shared" si="3"/>
        <v>248</v>
      </c>
      <c r="M11" s="215"/>
      <c r="N11" s="89"/>
    </row>
    <row r="12" spans="1:14" ht="15.95" customHeight="1">
      <c r="A12" s="20" t="s">
        <v>17</v>
      </c>
      <c r="B12" s="7">
        <v>16</v>
      </c>
      <c r="C12" s="8">
        <v>8</v>
      </c>
      <c r="D12" s="8">
        <v>25</v>
      </c>
      <c r="E12" s="73">
        <v>1</v>
      </c>
      <c r="F12" s="73">
        <v>0</v>
      </c>
      <c r="G12" s="73">
        <v>2</v>
      </c>
      <c r="H12" s="73">
        <v>0</v>
      </c>
      <c r="I12" s="73">
        <v>0</v>
      </c>
      <c r="J12" s="73">
        <v>1</v>
      </c>
      <c r="K12" s="73">
        <v>3</v>
      </c>
      <c r="L12" s="16">
        <f t="shared" si="3"/>
        <v>56</v>
      </c>
      <c r="M12" s="215"/>
      <c r="N12" s="89"/>
    </row>
    <row r="13" spans="1:14" ht="15.95" customHeight="1">
      <c r="A13" s="20" t="s">
        <v>49</v>
      </c>
      <c r="B13" s="10">
        <v>0</v>
      </c>
      <c r="C13" s="11">
        <v>9</v>
      </c>
      <c r="D13" s="11">
        <v>20</v>
      </c>
      <c r="E13" s="74">
        <v>3</v>
      </c>
      <c r="F13" s="74">
        <v>3</v>
      </c>
      <c r="G13" s="74">
        <v>0</v>
      </c>
      <c r="H13" s="74">
        <v>1</v>
      </c>
      <c r="I13" s="74">
        <v>0</v>
      </c>
      <c r="J13" s="74">
        <v>0</v>
      </c>
      <c r="K13" s="74">
        <v>0</v>
      </c>
      <c r="L13" s="12">
        <f t="shared" si="3"/>
        <v>36</v>
      </c>
      <c r="M13" s="215"/>
      <c r="N13" s="89"/>
    </row>
    <row r="14" spans="1:14" ht="15.95" customHeight="1">
      <c r="A14" s="20" t="s">
        <v>6</v>
      </c>
      <c r="B14" s="7">
        <v>40</v>
      </c>
      <c r="C14" s="8">
        <v>17</v>
      </c>
      <c r="D14" s="8">
        <v>39</v>
      </c>
      <c r="E14" s="8">
        <v>28</v>
      </c>
      <c r="F14" s="73">
        <v>25</v>
      </c>
      <c r="G14" s="73">
        <v>19</v>
      </c>
      <c r="H14" s="73">
        <v>0</v>
      </c>
      <c r="I14" s="73">
        <v>1</v>
      </c>
      <c r="J14" s="73">
        <v>23</v>
      </c>
      <c r="K14" s="73">
        <v>20</v>
      </c>
      <c r="L14" s="16">
        <f t="shared" si="3"/>
        <v>212</v>
      </c>
      <c r="M14" s="215"/>
      <c r="N14" s="89"/>
    </row>
    <row r="15" spans="1:14" ht="15.95" customHeight="1">
      <c r="A15" s="31"/>
      <c r="B15" s="64"/>
      <c r="C15" s="17"/>
      <c r="D15" s="17"/>
      <c r="E15" s="75"/>
      <c r="F15" s="75"/>
      <c r="G15" s="75"/>
      <c r="H15" s="75"/>
      <c r="I15" s="75"/>
      <c r="J15" s="75"/>
      <c r="K15" s="75"/>
      <c r="L15" s="18"/>
      <c r="M15" s="215"/>
      <c r="N15" s="89"/>
    </row>
    <row r="16" spans="1:14" ht="15.95" customHeight="1">
      <c r="A16" s="5" t="s">
        <v>139</v>
      </c>
      <c r="B16" s="65">
        <f>SUM(B17:B19)</f>
        <v>185</v>
      </c>
      <c r="C16" s="42">
        <f>SUM(C17:C19)</f>
        <v>143</v>
      </c>
      <c r="D16" s="42">
        <f>SUM(D17:D19)</f>
        <v>259</v>
      </c>
      <c r="E16" s="76">
        <f>SUM(E17:E19)</f>
        <v>170</v>
      </c>
      <c r="F16" s="76">
        <f>SUM(F17:F19)</f>
        <v>146</v>
      </c>
      <c r="G16" s="76">
        <f t="shared" ref="G16:K16" si="4">SUM(G17:G19)</f>
        <v>69</v>
      </c>
      <c r="H16" s="76">
        <f t="shared" si="4"/>
        <v>1</v>
      </c>
      <c r="I16" s="76">
        <f t="shared" si="4"/>
        <v>44</v>
      </c>
      <c r="J16" s="76">
        <f t="shared" si="4"/>
        <v>399</v>
      </c>
      <c r="K16" s="76">
        <f t="shared" si="4"/>
        <v>316</v>
      </c>
      <c r="L16" s="43">
        <f>SUM(B16:K16)</f>
        <v>1732</v>
      </c>
      <c r="M16" s="214"/>
      <c r="N16" s="89"/>
    </row>
    <row r="17" spans="1:14" ht="15.95" customHeight="1">
      <c r="A17" s="6" t="s">
        <v>37</v>
      </c>
      <c r="B17" s="66">
        <v>4</v>
      </c>
      <c r="C17" s="33">
        <v>1</v>
      </c>
      <c r="D17" s="33">
        <v>14</v>
      </c>
      <c r="E17" s="77">
        <v>8</v>
      </c>
      <c r="F17" s="77">
        <v>22</v>
      </c>
      <c r="G17" s="77">
        <v>5</v>
      </c>
      <c r="H17" s="77">
        <v>0</v>
      </c>
      <c r="I17" s="77">
        <v>7</v>
      </c>
      <c r="J17" s="77">
        <v>234</v>
      </c>
      <c r="K17" s="77">
        <v>307</v>
      </c>
      <c r="L17" s="40">
        <f t="shared" ref="L17:L20" si="5">SUM(B17:K17)</f>
        <v>602</v>
      </c>
      <c r="M17" s="215"/>
      <c r="N17" s="89"/>
    </row>
    <row r="18" spans="1:14" ht="15.95" customHeight="1">
      <c r="A18" s="6" t="s">
        <v>9</v>
      </c>
      <c r="B18" s="7">
        <v>5</v>
      </c>
      <c r="C18" s="8">
        <v>3</v>
      </c>
      <c r="D18" s="8">
        <v>6</v>
      </c>
      <c r="E18" s="73">
        <v>4</v>
      </c>
      <c r="F18" s="73">
        <v>11</v>
      </c>
      <c r="G18" s="73">
        <v>4</v>
      </c>
      <c r="H18" s="73">
        <v>0</v>
      </c>
      <c r="I18" s="73">
        <v>3</v>
      </c>
      <c r="J18" s="73">
        <v>40</v>
      </c>
      <c r="K18" s="73">
        <v>9</v>
      </c>
      <c r="L18" s="16">
        <f t="shared" si="5"/>
        <v>85</v>
      </c>
      <c r="M18" s="215"/>
      <c r="N18" s="89"/>
    </row>
    <row r="19" spans="1:14" ht="15.95" customHeight="1">
      <c r="A19" s="6" t="s">
        <v>8</v>
      </c>
      <c r="B19" s="10">
        <v>176</v>
      </c>
      <c r="C19" s="11">
        <v>139</v>
      </c>
      <c r="D19" s="11">
        <v>239</v>
      </c>
      <c r="E19" s="74">
        <v>158</v>
      </c>
      <c r="F19" s="74">
        <v>113</v>
      </c>
      <c r="G19" s="74">
        <v>60</v>
      </c>
      <c r="H19" s="74">
        <v>1</v>
      </c>
      <c r="I19" s="74">
        <v>34</v>
      </c>
      <c r="J19" s="74">
        <v>125</v>
      </c>
      <c r="K19" s="74">
        <v>0</v>
      </c>
      <c r="L19" s="12">
        <f t="shared" si="5"/>
        <v>1045</v>
      </c>
      <c r="M19" s="215"/>
      <c r="N19" s="89"/>
    </row>
    <row r="20" spans="1:14" ht="15.95" customHeight="1">
      <c r="A20" s="31" t="s">
        <v>13</v>
      </c>
      <c r="B20" s="7">
        <v>34</v>
      </c>
      <c r="C20" s="8">
        <v>29</v>
      </c>
      <c r="D20" s="8">
        <v>38</v>
      </c>
      <c r="E20" s="73">
        <v>21</v>
      </c>
      <c r="F20" s="73">
        <v>20</v>
      </c>
      <c r="G20" s="73">
        <v>8</v>
      </c>
      <c r="H20" s="73">
        <v>1</v>
      </c>
      <c r="I20" s="73">
        <v>1</v>
      </c>
      <c r="J20" s="73">
        <v>0</v>
      </c>
      <c r="K20" s="73">
        <v>0</v>
      </c>
      <c r="L20" s="16">
        <f t="shared" si="5"/>
        <v>152</v>
      </c>
      <c r="M20" s="215"/>
      <c r="N20" s="89"/>
    </row>
    <row r="21" spans="1:14" ht="15.95" customHeight="1">
      <c r="A21" s="6"/>
      <c r="B21" s="10"/>
      <c r="C21" s="11"/>
      <c r="D21" s="11"/>
      <c r="E21" s="74"/>
      <c r="F21" s="74"/>
      <c r="G21" s="74"/>
      <c r="H21" s="74"/>
      <c r="I21" s="74"/>
      <c r="J21" s="74"/>
      <c r="K21" s="74"/>
      <c r="L21" s="12"/>
      <c r="M21" s="215"/>
      <c r="N21" s="89"/>
    </row>
    <row r="22" spans="1:14" ht="15.95" customHeight="1">
      <c r="A22" s="19" t="s">
        <v>82</v>
      </c>
      <c r="B22" s="49">
        <f>B23+B25+B27+B29</f>
        <v>185</v>
      </c>
      <c r="C22" s="45">
        <f>C23+C25+C27+C29</f>
        <v>143</v>
      </c>
      <c r="D22" s="45">
        <f>D23+D25+D27+D29</f>
        <v>259</v>
      </c>
      <c r="E22" s="78">
        <f>E23+E25+E27+E29</f>
        <v>170</v>
      </c>
      <c r="F22" s="78">
        <f>F23+F25+F27+F29</f>
        <v>146</v>
      </c>
      <c r="G22" s="78">
        <f t="shared" ref="G22:K22" si="6">G23+G25+G27+G29</f>
        <v>69</v>
      </c>
      <c r="H22" s="78">
        <f t="shared" si="6"/>
        <v>1</v>
      </c>
      <c r="I22" s="78">
        <f t="shared" si="6"/>
        <v>44</v>
      </c>
      <c r="J22" s="78">
        <f t="shared" si="6"/>
        <v>399</v>
      </c>
      <c r="K22" s="78">
        <f t="shared" si="6"/>
        <v>316</v>
      </c>
      <c r="L22" s="46">
        <f>SUM(B22:K22)</f>
        <v>1732</v>
      </c>
      <c r="M22" s="214"/>
      <c r="N22" s="175"/>
    </row>
    <row r="23" spans="1:14" ht="15.95" customHeight="1">
      <c r="A23" s="20" t="s">
        <v>10</v>
      </c>
      <c r="B23" s="10">
        <v>41</v>
      </c>
      <c r="C23" s="11">
        <v>28</v>
      </c>
      <c r="D23" s="11">
        <v>74</v>
      </c>
      <c r="E23" s="11">
        <v>41</v>
      </c>
      <c r="F23" s="74">
        <v>30</v>
      </c>
      <c r="G23" s="74">
        <v>22</v>
      </c>
      <c r="H23" s="74">
        <v>0</v>
      </c>
      <c r="I23" s="74">
        <v>8</v>
      </c>
      <c r="J23" s="74">
        <v>7</v>
      </c>
      <c r="K23" s="74">
        <v>0</v>
      </c>
      <c r="L23" s="12">
        <f t="shared" ref="L23:L30" si="7">SUM(B23:K23)</f>
        <v>251</v>
      </c>
      <c r="M23" s="244"/>
      <c r="N23" s="89"/>
    </row>
    <row r="24" spans="1:14" ht="15.95" customHeight="1">
      <c r="A24" s="35" t="s">
        <v>81</v>
      </c>
      <c r="B24" s="7">
        <v>6</v>
      </c>
      <c r="C24" s="8">
        <v>4</v>
      </c>
      <c r="D24" s="8">
        <v>6</v>
      </c>
      <c r="E24" s="8">
        <v>5</v>
      </c>
      <c r="F24" s="73">
        <v>0</v>
      </c>
      <c r="G24" s="73">
        <v>3</v>
      </c>
      <c r="H24" s="73">
        <v>0</v>
      </c>
      <c r="I24" s="73">
        <v>0</v>
      </c>
      <c r="J24" s="73">
        <v>0</v>
      </c>
      <c r="K24" s="73">
        <v>0</v>
      </c>
      <c r="L24" s="16">
        <f t="shared" si="7"/>
        <v>24</v>
      </c>
      <c r="M24" s="215"/>
      <c r="N24" s="89"/>
    </row>
    <row r="25" spans="1:14" ht="15.95" customHeight="1">
      <c r="A25" s="20" t="s">
        <v>12</v>
      </c>
      <c r="B25" s="10">
        <v>95</v>
      </c>
      <c r="C25" s="11">
        <v>74</v>
      </c>
      <c r="D25" s="11">
        <v>108</v>
      </c>
      <c r="E25" s="11">
        <v>85</v>
      </c>
      <c r="F25" s="74">
        <v>50</v>
      </c>
      <c r="G25" s="74">
        <v>28</v>
      </c>
      <c r="H25" s="74">
        <v>0</v>
      </c>
      <c r="I25" s="74">
        <v>9</v>
      </c>
      <c r="J25" s="74">
        <v>11</v>
      </c>
      <c r="K25" s="74">
        <v>0</v>
      </c>
      <c r="L25" s="12">
        <f t="shared" si="7"/>
        <v>460</v>
      </c>
      <c r="M25" s="215"/>
      <c r="N25" s="178"/>
    </row>
    <row r="26" spans="1:14" ht="15.95" customHeight="1">
      <c r="A26" s="35" t="s">
        <v>81</v>
      </c>
      <c r="B26" s="7">
        <v>6</v>
      </c>
      <c r="C26" s="8">
        <v>6</v>
      </c>
      <c r="D26" s="8">
        <v>14</v>
      </c>
      <c r="E26" s="8">
        <v>8</v>
      </c>
      <c r="F26" s="73">
        <v>2</v>
      </c>
      <c r="G26" s="73">
        <v>0</v>
      </c>
      <c r="H26" s="73">
        <v>0</v>
      </c>
      <c r="I26" s="73">
        <v>0</v>
      </c>
      <c r="J26" s="73">
        <v>0</v>
      </c>
      <c r="K26" s="73">
        <v>0</v>
      </c>
      <c r="L26" s="16">
        <f t="shared" si="7"/>
        <v>36</v>
      </c>
      <c r="M26" s="215"/>
      <c r="N26" s="175"/>
    </row>
    <row r="27" spans="1:14" ht="15.95" customHeight="1">
      <c r="A27" s="20" t="s">
        <v>71</v>
      </c>
      <c r="B27" s="10">
        <v>44</v>
      </c>
      <c r="C27" s="11">
        <v>38</v>
      </c>
      <c r="D27" s="11">
        <v>70</v>
      </c>
      <c r="E27" s="11">
        <v>40</v>
      </c>
      <c r="F27" s="74">
        <v>61</v>
      </c>
      <c r="G27" s="74">
        <v>17</v>
      </c>
      <c r="H27" s="74">
        <v>1</v>
      </c>
      <c r="I27" s="74">
        <v>8</v>
      </c>
      <c r="J27" s="74">
        <v>16</v>
      </c>
      <c r="K27" s="74">
        <v>4</v>
      </c>
      <c r="L27" s="12">
        <f t="shared" si="7"/>
        <v>299</v>
      </c>
      <c r="M27" s="215"/>
      <c r="N27" s="89"/>
    </row>
    <row r="28" spans="1:14" ht="15.95" customHeight="1">
      <c r="A28" s="35" t="s">
        <v>81</v>
      </c>
      <c r="B28" s="7">
        <v>0</v>
      </c>
      <c r="C28" s="8">
        <v>1</v>
      </c>
      <c r="D28" s="8">
        <v>3</v>
      </c>
      <c r="E28" s="8">
        <v>4</v>
      </c>
      <c r="F28" s="73">
        <v>0</v>
      </c>
      <c r="G28" s="73">
        <v>1</v>
      </c>
      <c r="H28" s="73">
        <v>0</v>
      </c>
      <c r="I28" s="73">
        <v>0</v>
      </c>
      <c r="J28" s="73">
        <v>0</v>
      </c>
      <c r="K28" s="73">
        <v>0</v>
      </c>
      <c r="L28" s="16">
        <f t="shared" si="7"/>
        <v>9</v>
      </c>
      <c r="M28" s="215"/>
      <c r="N28" s="175"/>
    </row>
    <row r="29" spans="1:14" ht="15.95" customHeight="1">
      <c r="A29" s="20" t="s">
        <v>3</v>
      </c>
      <c r="B29" s="10">
        <v>5</v>
      </c>
      <c r="C29" s="11">
        <v>3</v>
      </c>
      <c r="D29" s="11">
        <v>7</v>
      </c>
      <c r="E29" s="74">
        <v>4</v>
      </c>
      <c r="F29" s="74">
        <v>5</v>
      </c>
      <c r="G29" s="74">
        <v>2</v>
      </c>
      <c r="H29" s="74">
        <v>0</v>
      </c>
      <c r="I29" s="74">
        <v>19</v>
      </c>
      <c r="J29" s="74">
        <v>365</v>
      </c>
      <c r="K29" s="74">
        <v>312</v>
      </c>
      <c r="L29" s="12">
        <f t="shared" si="7"/>
        <v>722</v>
      </c>
      <c r="M29" s="215"/>
      <c r="N29" s="89"/>
    </row>
    <row r="30" spans="1:14" ht="15.95" customHeight="1">
      <c r="A30" s="31" t="s">
        <v>81</v>
      </c>
      <c r="B30" s="7">
        <v>1</v>
      </c>
      <c r="C30" s="8">
        <v>1</v>
      </c>
      <c r="D30" s="8">
        <v>2</v>
      </c>
      <c r="E30" s="73">
        <v>0</v>
      </c>
      <c r="F30" s="73">
        <v>1</v>
      </c>
      <c r="G30" s="73">
        <v>0</v>
      </c>
      <c r="H30" s="73">
        <v>0</v>
      </c>
      <c r="I30" s="73">
        <v>1</v>
      </c>
      <c r="J30" s="73">
        <v>4</v>
      </c>
      <c r="K30" s="73">
        <v>1</v>
      </c>
      <c r="L30" s="16">
        <f t="shared" si="7"/>
        <v>11</v>
      </c>
      <c r="M30" s="215"/>
      <c r="N30" s="89"/>
    </row>
    <row r="31" spans="1:14" ht="15.95" customHeight="1">
      <c r="A31" s="31"/>
      <c r="B31" s="10"/>
      <c r="C31" s="11"/>
      <c r="D31" s="11"/>
      <c r="E31" s="74"/>
      <c r="F31" s="74"/>
      <c r="G31" s="74"/>
      <c r="H31" s="74"/>
      <c r="I31" s="74"/>
      <c r="J31" s="74"/>
      <c r="K31" s="74"/>
      <c r="L31" s="12"/>
      <c r="M31" s="215"/>
      <c r="N31" s="89"/>
    </row>
    <row r="32" spans="1:14" ht="15.95" customHeight="1">
      <c r="A32" s="5" t="s">
        <v>25</v>
      </c>
      <c r="B32" s="67">
        <f>B33+B38+B43+B48+B53+B58+B63+B73+B68</f>
        <v>185</v>
      </c>
      <c r="C32" s="47">
        <f t="shared" ref="C32:K32" si="8">C33+C38+C43+C48+C53+C58+C63+C73+C68</f>
        <v>143</v>
      </c>
      <c r="D32" s="47">
        <f t="shared" si="8"/>
        <v>259</v>
      </c>
      <c r="E32" s="47">
        <f t="shared" si="8"/>
        <v>170</v>
      </c>
      <c r="F32" s="47">
        <f t="shared" si="8"/>
        <v>146</v>
      </c>
      <c r="G32" s="47">
        <f t="shared" si="8"/>
        <v>69</v>
      </c>
      <c r="H32" s="47">
        <f t="shared" si="8"/>
        <v>1</v>
      </c>
      <c r="I32" s="47">
        <f t="shared" si="8"/>
        <v>44</v>
      </c>
      <c r="J32" s="47">
        <f t="shared" si="8"/>
        <v>399</v>
      </c>
      <c r="K32" s="47">
        <f t="shared" si="8"/>
        <v>316</v>
      </c>
      <c r="L32" s="48">
        <f>SUM(B32:K32)</f>
        <v>1732</v>
      </c>
      <c r="M32" s="214"/>
      <c r="N32" s="89"/>
    </row>
    <row r="33" spans="1:20" ht="15.95" customHeight="1">
      <c r="A33" s="6" t="s">
        <v>140</v>
      </c>
      <c r="B33" s="92">
        <f>SUM(B34:B37)</f>
        <v>61</v>
      </c>
      <c r="C33" s="93">
        <f>SUM(C34:C37)</f>
        <v>50</v>
      </c>
      <c r="D33" s="93">
        <f>SUM(D34:D37)</f>
        <v>76</v>
      </c>
      <c r="E33" s="94">
        <f t="shared" ref="E33:K33" si="9">SUM(E34:E37)</f>
        <v>37</v>
      </c>
      <c r="F33" s="94">
        <f t="shared" si="9"/>
        <v>50</v>
      </c>
      <c r="G33" s="94">
        <f t="shared" si="9"/>
        <v>20</v>
      </c>
      <c r="H33" s="94">
        <f t="shared" si="9"/>
        <v>0</v>
      </c>
      <c r="I33" s="94">
        <f t="shared" si="9"/>
        <v>18</v>
      </c>
      <c r="J33" s="94">
        <f t="shared" si="9"/>
        <v>166</v>
      </c>
      <c r="K33" s="94">
        <f t="shared" si="9"/>
        <v>53</v>
      </c>
      <c r="L33" s="95">
        <f t="shared" ref="L33:L73" si="10">SUM(B33:K33)</f>
        <v>531</v>
      </c>
      <c r="M33" s="214"/>
      <c r="N33" s="89"/>
    </row>
    <row r="34" spans="1:20" ht="15.95" customHeight="1">
      <c r="A34" s="31" t="s">
        <v>10</v>
      </c>
      <c r="B34" s="7">
        <v>8</v>
      </c>
      <c r="C34" s="8">
        <v>5</v>
      </c>
      <c r="D34" s="8">
        <v>17</v>
      </c>
      <c r="E34" s="73">
        <v>8</v>
      </c>
      <c r="F34" s="73">
        <v>11</v>
      </c>
      <c r="G34" s="73">
        <v>3</v>
      </c>
      <c r="H34" s="73">
        <v>0</v>
      </c>
      <c r="I34" s="73">
        <v>3</v>
      </c>
      <c r="J34" s="73">
        <v>3</v>
      </c>
      <c r="K34" s="73">
        <v>0</v>
      </c>
      <c r="L34" s="16">
        <f t="shared" si="10"/>
        <v>58</v>
      </c>
      <c r="M34" s="215"/>
      <c r="N34" s="175"/>
      <c r="O34" s="144"/>
      <c r="P34" s="144"/>
      <c r="Q34" s="144"/>
      <c r="R34" s="144"/>
      <c r="S34" s="144"/>
      <c r="T34" s="144"/>
    </row>
    <row r="35" spans="1:20" ht="15.95" customHeight="1">
      <c r="A35" s="31" t="s">
        <v>12</v>
      </c>
      <c r="B35" s="10">
        <v>31</v>
      </c>
      <c r="C35" s="11">
        <v>35</v>
      </c>
      <c r="D35" s="11">
        <v>36</v>
      </c>
      <c r="E35" s="74">
        <v>19</v>
      </c>
      <c r="F35" s="74">
        <v>18</v>
      </c>
      <c r="G35" s="74">
        <v>11</v>
      </c>
      <c r="H35" s="74">
        <v>0</v>
      </c>
      <c r="I35" s="74">
        <v>2</v>
      </c>
      <c r="J35" s="74">
        <v>4</v>
      </c>
      <c r="K35" s="74">
        <v>0</v>
      </c>
      <c r="L35" s="12">
        <f t="shared" si="10"/>
        <v>156</v>
      </c>
      <c r="M35" s="215"/>
      <c r="N35" s="175"/>
      <c r="O35" s="144"/>
      <c r="P35" s="144"/>
      <c r="Q35" s="144"/>
      <c r="R35" s="144"/>
      <c r="S35" s="144"/>
      <c r="T35" s="144"/>
    </row>
    <row r="36" spans="1:20" ht="15.95" customHeight="1">
      <c r="A36" s="35" t="s">
        <v>71</v>
      </c>
      <c r="B36" s="7">
        <v>20</v>
      </c>
      <c r="C36" s="110">
        <v>10</v>
      </c>
      <c r="D36" s="8">
        <v>21</v>
      </c>
      <c r="E36" s="73">
        <v>10</v>
      </c>
      <c r="F36" s="73">
        <v>19</v>
      </c>
      <c r="G36" s="73">
        <v>6</v>
      </c>
      <c r="H36" s="73">
        <v>0</v>
      </c>
      <c r="I36" s="73">
        <v>4</v>
      </c>
      <c r="J36" s="73">
        <v>3</v>
      </c>
      <c r="K36" s="73">
        <v>2</v>
      </c>
      <c r="L36" s="16">
        <f t="shared" si="10"/>
        <v>95</v>
      </c>
      <c r="M36" s="245"/>
      <c r="N36" s="175"/>
      <c r="O36" s="144"/>
      <c r="P36" s="144"/>
      <c r="Q36" s="144"/>
      <c r="R36" s="144"/>
      <c r="S36" s="144"/>
      <c r="T36" s="144"/>
    </row>
    <row r="37" spans="1:20" ht="15.95" customHeight="1">
      <c r="A37" s="31" t="s">
        <v>3</v>
      </c>
      <c r="B37" s="10">
        <v>2</v>
      </c>
      <c r="C37" s="11">
        <v>0</v>
      </c>
      <c r="D37" s="11">
        <v>2</v>
      </c>
      <c r="E37" s="74">
        <v>0</v>
      </c>
      <c r="F37" s="74">
        <v>2</v>
      </c>
      <c r="G37" s="74">
        <v>0</v>
      </c>
      <c r="H37" s="74">
        <v>0</v>
      </c>
      <c r="I37" s="74">
        <v>9</v>
      </c>
      <c r="J37" s="74">
        <v>156</v>
      </c>
      <c r="K37" s="74">
        <v>51</v>
      </c>
      <c r="L37" s="12">
        <f t="shared" si="10"/>
        <v>222</v>
      </c>
      <c r="M37" s="215"/>
      <c r="N37" s="175"/>
      <c r="O37" s="144"/>
      <c r="P37" s="144"/>
      <c r="Q37" s="144"/>
      <c r="R37" s="144"/>
      <c r="S37" s="144"/>
      <c r="T37" s="144"/>
    </row>
    <row r="38" spans="1:20" ht="15.95" customHeight="1">
      <c r="A38" s="6" t="s">
        <v>31</v>
      </c>
      <c r="B38" s="79">
        <f>SUM(B39:B42)</f>
        <v>49</v>
      </c>
      <c r="C38" s="80">
        <f>SUM(C39:C42)</f>
        <v>40</v>
      </c>
      <c r="D38" s="80">
        <f>SUM(D39:D42)</f>
        <v>75</v>
      </c>
      <c r="E38" s="81">
        <f t="shared" ref="E38:K38" si="11">SUM(E39:E42)</f>
        <v>38</v>
      </c>
      <c r="F38" s="81">
        <f t="shared" si="11"/>
        <v>18</v>
      </c>
      <c r="G38" s="81">
        <f t="shared" si="11"/>
        <v>5</v>
      </c>
      <c r="H38" s="81">
        <f t="shared" si="11"/>
        <v>0</v>
      </c>
      <c r="I38" s="81">
        <f t="shared" si="11"/>
        <v>8</v>
      </c>
      <c r="J38" s="81">
        <f t="shared" si="11"/>
        <v>52</v>
      </c>
      <c r="K38" s="81">
        <f t="shared" si="11"/>
        <v>42</v>
      </c>
      <c r="L38" s="82">
        <f t="shared" si="10"/>
        <v>327</v>
      </c>
      <c r="M38" s="214"/>
      <c r="N38" s="89"/>
    </row>
    <row r="39" spans="1:20" ht="15.95" customHeight="1">
      <c r="A39" s="31" t="s">
        <v>10</v>
      </c>
      <c r="B39" s="10">
        <v>3</v>
      </c>
      <c r="C39" s="11">
        <v>5</v>
      </c>
      <c r="D39" s="11">
        <v>7</v>
      </c>
      <c r="E39" s="74">
        <v>2</v>
      </c>
      <c r="F39" s="74">
        <v>1</v>
      </c>
      <c r="G39" s="74">
        <v>0</v>
      </c>
      <c r="H39" s="74">
        <v>0</v>
      </c>
      <c r="I39" s="74">
        <v>1</v>
      </c>
      <c r="J39" s="74">
        <v>0</v>
      </c>
      <c r="K39" s="74">
        <v>0</v>
      </c>
      <c r="L39" s="12">
        <f t="shared" si="10"/>
        <v>19</v>
      </c>
      <c r="M39" s="215"/>
      <c r="N39" s="89"/>
    </row>
    <row r="40" spans="1:20" ht="15.95" customHeight="1">
      <c r="A40" s="31" t="s">
        <v>12</v>
      </c>
      <c r="B40" s="7">
        <v>34</v>
      </c>
      <c r="C40" s="8">
        <v>16</v>
      </c>
      <c r="D40" s="8">
        <v>39</v>
      </c>
      <c r="E40" s="73">
        <v>23</v>
      </c>
      <c r="F40" s="73">
        <v>6</v>
      </c>
      <c r="G40" s="73">
        <v>4</v>
      </c>
      <c r="H40" s="73">
        <v>0</v>
      </c>
      <c r="I40" s="73">
        <v>5</v>
      </c>
      <c r="J40" s="73">
        <v>4</v>
      </c>
      <c r="K40" s="73">
        <v>0</v>
      </c>
      <c r="L40" s="16">
        <f t="shared" si="10"/>
        <v>131</v>
      </c>
      <c r="M40" s="215"/>
      <c r="N40" s="89"/>
    </row>
    <row r="41" spans="1:20" ht="15.95" customHeight="1">
      <c r="A41" s="35" t="s">
        <v>71</v>
      </c>
      <c r="B41" s="10">
        <v>11</v>
      </c>
      <c r="C41" s="11">
        <v>18</v>
      </c>
      <c r="D41" s="11">
        <v>27</v>
      </c>
      <c r="E41" s="74">
        <v>12</v>
      </c>
      <c r="F41" s="74">
        <v>11</v>
      </c>
      <c r="G41" s="74">
        <v>1</v>
      </c>
      <c r="H41" s="74">
        <v>0</v>
      </c>
      <c r="I41" s="74">
        <v>1</v>
      </c>
      <c r="J41" s="74">
        <v>4</v>
      </c>
      <c r="K41" s="74">
        <v>0</v>
      </c>
      <c r="L41" s="12">
        <f t="shared" si="10"/>
        <v>85</v>
      </c>
      <c r="M41" s="215"/>
      <c r="N41" s="89"/>
    </row>
    <row r="42" spans="1:20" ht="15.95" customHeight="1">
      <c r="A42" s="31" t="s">
        <v>3</v>
      </c>
      <c r="B42" s="7">
        <v>1</v>
      </c>
      <c r="C42" s="8">
        <v>1</v>
      </c>
      <c r="D42" s="8">
        <v>2</v>
      </c>
      <c r="E42" s="73">
        <v>1</v>
      </c>
      <c r="F42" s="73">
        <v>0</v>
      </c>
      <c r="G42" s="73">
        <v>0</v>
      </c>
      <c r="H42" s="73">
        <v>0</v>
      </c>
      <c r="I42" s="73">
        <v>1</v>
      </c>
      <c r="J42" s="73">
        <v>44</v>
      </c>
      <c r="K42" s="73">
        <v>42</v>
      </c>
      <c r="L42" s="16">
        <f t="shared" si="10"/>
        <v>92</v>
      </c>
      <c r="M42" s="215"/>
      <c r="N42" s="89"/>
    </row>
    <row r="43" spans="1:20" ht="15.95" customHeight="1">
      <c r="A43" s="6" t="s">
        <v>32</v>
      </c>
      <c r="B43" s="92">
        <f>SUM(B44:B47)</f>
        <v>35</v>
      </c>
      <c r="C43" s="93">
        <f>SUM(C44:C47)</f>
        <v>16</v>
      </c>
      <c r="D43" s="93">
        <f>SUM(D44:D47)</f>
        <v>34</v>
      </c>
      <c r="E43" s="94">
        <f t="shared" ref="E43:K43" si="12">SUM(E44:E47)</f>
        <v>17</v>
      </c>
      <c r="F43" s="94">
        <f t="shared" si="12"/>
        <v>17</v>
      </c>
      <c r="G43" s="94">
        <f t="shared" si="12"/>
        <v>9</v>
      </c>
      <c r="H43" s="94">
        <f t="shared" si="12"/>
        <v>0</v>
      </c>
      <c r="I43" s="94">
        <f t="shared" si="12"/>
        <v>5</v>
      </c>
      <c r="J43" s="94">
        <f t="shared" si="12"/>
        <v>30</v>
      </c>
      <c r="K43" s="94">
        <f t="shared" si="12"/>
        <v>13</v>
      </c>
      <c r="L43" s="95">
        <f t="shared" si="10"/>
        <v>176</v>
      </c>
      <c r="M43" s="214"/>
      <c r="N43" s="89"/>
    </row>
    <row r="44" spans="1:20" ht="15.95" customHeight="1">
      <c r="A44" s="31" t="s">
        <v>10</v>
      </c>
      <c r="B44" s="7">
        <v>17</v>
      </c>
      <c r="C44" s="8">
        <v>5</v>
      </c>
      <c r="D44" s="8">
        <v>13</v>
      </c>
      <c r="E44" s="73">
        <v>2</v>
      </c>
      <c r="F44" s="73">
        <v>0</v>
      </c>
      <c r="G44" s="73">
        <v>1</v>
      </c>
      <c r="H44" s="73">
        <v>0</v>
      </c>
      <c r="I44" s="73">
        <v>1</v>
      </c>
      <c r="J44" s="73">
        <v>1</v>
      </c>
      <c r="K44" s="73">
        <v>0</v>
      </c>
      <c r="L44" s="16">
        <f t="shared" si="10"/>
        <v>40</v>
      </c>
      <c r="M44" s="215"/>
      <c r="N44" s="89"/>
    </row>
    <row r="45" spans="1:20" ht="15.95" customHeight="1">
      <c r="A45" s="31" t="s">
        <v>12</v>
      </c>
      <c r="B45" s="10">
        <v>11</v>
      </c>
      <c r="C45" s="11">
        <v>9</v>
      </c>
      <c r="D45" s="11">
        <v>17</v>
      </c>
      <c r="E45" s="74">
        <v>13</v>
      </c>
      <c r="F45" s="74">
        <v>9</v>
      </c>
      <c r="G45" s="74">
        <v>6</v>
      </c>
      <c r="H45" s="74">
        <v>0</v>
      </c>
      <c r="I45" s="74">
        <v>1</v>
      </c>
      <c r="J45" s="74">
        <v>0</v>
      </c>
      <c r="K45" s="74">
        <v>0</v>
      </c>
      <c r="L45" s="12">
        <f t="shared" si="10"/>
        <v>66</v>
      </c>
      <c r="M45" s="215"/>
      <c r="N45" s="89"/>
    </row>
    <row r="46" spans="1:20" ht="15.95" customHeight="1">
      <c r="A46" s="35" t="s">
        <v>71</v>
      </c>
      <c r="B46" s="7">
        <v>6</v>
      </c>
      <c r="C46" s="8">
        <v>2</v>
      </c>
      <c r="D46" s="8">
        <v>3</v>
      </c>
      <c r="E46" s="73">
        <v>2</v>
      </c>
      <c r="F46" s="73">
        <v>7</v>
      </c>
      <c r="G46" s="73">
        <v>2</v>
      </c>
      <c r="H46" s="73">
        <v>0</v>
      </c>
      <c r="I46" s="73">
        <v>0</v>
      </c>
      <c r="J46" s="73">
        <v>1</v>
      </c>
      <c r="K46" s="73">
        <v>0</v>
      </c>
      <c r="L46" s="16">
        <f t="shared" si="10"/>
        <v>23</v>
      </c>
      <c r="M46" s="215"/>
      <c r="N46" s="89"/>
    </row>
    <row r="47" spans="1:20" ht="15.95" customHeight="1">
      <c r="A47" s="31" t="s">
        <v>3</v>
      </c>
      <c r="B47" s="10">
        <v>1</v>
      </c>
      <c r="C47" s="11">
        <v>0</v>
      </c>
      <c r="D47" s="11">
        <v>1</v>
      </c>
      <c r="E47" s="74">
        <v>0</v>
      </c>
      <c r="F47" s="74">
        <v>1</v>
      </c>
      <c r="G47" s="74">
        <v>0</v>
      </c>
      <c r="H47" s="74">
        <v>0</v>
      </c>
      <c r="I47" s="74">
        <v>3</v>
      </c>
      <c r="J47" s="74">
        <v>28</v>
      </c>
      <c r="K47" s="74">
        <v>13</v>
      </c>
      <c r="L47" s="12">
        <f t="shared" si="10"/>
        <v>47</v>
      </c>
      <c r="M47" s="215"/>
      <c r="N47" s="89"/>
    </row>
    <row r="48" spans="1:20" ht="15.95" customHeight="1">
      <c r="A48" s="6" t="s">
        <v>27</v>
      </c>
      <c r="B48" s="79">
        <f>SUM(B49:B52)</f>
        <v>1</v>
      </c>
      <c r="C48" s="80">
        <f>SUM(C49:C52)</f>
        <v>1</v>
      </c>
      <c r="D48" s="80">
        <f>SUM(D49:D52)</f>
        <v>10</v>
      </c>
      <c r="E48" s="81">
        <f t="shared" ref="E48:K48" si="13">SUM(E49:E52)</f>
        <v>7</v>
      </c>
      <c r="F48" s="81">
        <f t="shared" si="13"/>
        <v>11</v>
      </c>
      <c r="G48" s="81">
        <f t="shared" si="13"/>
        <v>6</v>
      </c>
      <c r="H48" s="81">
        <f t="shared" si="13"/>
        <v>1</v>
      </c>
      <c r="I48" s="81">
        <f t="shared" si="13"/>
        <v>5</v>
      </c>
      <c r="J48" s="81">
        <f t="shared" si="13"/>
        <v>31</v>
      </c>
      <c r="K48" s="81">
        <f t="shared" si="13"/>
        <v>13</v>
      </c>
      <c r="L48" s="82">
        <f t="shared" si="10"/>
        <v>86</v>
      </c>
      <c r="M48" s="214"/>
      <c r="N48" s="89"/>
    </row>
    <row r="49" spans="1:14" ht="15.95" customHeight="1">
      <c r="A49" s="31" t="s">
        <v>10</v>
      </c>
      <c r="B49" s="10">
        <v>0</v>
      </c>
      <c r="C49" s="11">
        <v>0</v>
      </c>
      <c r="D49" s="11">
        <v>4</v>
      </c>
      <c r="E49" s="74">
        <v>2</v>
      </c>
      <c r="F49" s="74">
        <v>1</v>
      </c>
      <c r="G49" s="74">
        <v>3</v>
      </c>
      <c r="H49" s="74">
        <v>0</v>
      </c>
      <c r="I49" s="74">
        <v>0</v>
      </c>
      <c r="J49" s="74">
        <v>1</v>
      </c>
      <c r="K49" s="74">
        <v>0</v>
      </c>
      <c r="L49" s="12">
        <f t="shared" si="10"/>
        <v>11</v>
      </c>
      <c r="M49" s="215"/>
      <c r="N49" s="89"/>
    </row>
    <row r="50" spans="1:14" ht="15.95" customHeight="1">
      <c r="A50" s="31" t="s">
        <v>12</v>
      </c>
      <c r="B50" s="7">
        <v>1</v>
      </c>
      <c r="C50" s="8">
        <v>1</v>
      </c>
      <c r="D50" s="8">
        <v>2</v>
      </c>
      <c r="E50" s="73">
        <v>5</v>
      </c>
      <c r="F50" s="73">
        <v>5</v>
      </c>
      <c r="G50" s="73">
        <v>2</v>
      </c>
      <c r="H50" s="73">
        <v>0</v>
      </c>
      <c r="I50" s="73">
        <v>1</v>
      </c>
      <c r="J50" s="73">
        <v>1</v>
      </c>
      <c r="K50" s="73">
        <v>0</v>
      </c>
      <c r="L50" s="16">
        <f t="shared" si="10"/>
        <v>18</v>
      </c>
      <c r="M50" s="215"/>
      <c r="N50" s="89"/>
    </row>
    <row r="51" spans="1:14" ht="15.95" customHeight="1">
      <c r="A51" s="35" t="s">
        <v>71</v>
      </c>
      <c r="B51" s="10">
        <v>0</v>
      </c>
      <c r="C51" s="146">
        <v>0</v>
      </c>
      <c r="D51" s="11">
        <v>3</v>
      </c>
      <c r="E51" s="74">
        <v>0</v>
      </c>
      <c r="F51" s="74">
        <v>5</v>
      </c>
      <c r="G51" s="74">
        <v>0</v>
      </c>
      <c r="H51" s="74">
        <v>1</v>
      </c>
      <c r="I51" s="74">
        <v>3</v>
      </c>
      <c r="J51" s="74">
        <v>0</v>
      </c>
      <c r="K51" s="74">
        <v>0</v>
      </c>
      <c r="L51" s="12">
        <f t="shared" si="10"/>
        <v>12</v>
      </c>
      <c r="M51" s="215"/>
      <c r="N51" s="89"/>
    </row>
    <row r="52" spans="1:14" ht="15.95" customHeight="1">
      <c r="A52" s="31" t="s">
        <v>3</v>
      </c>
      <c r="B52" s="7">
        <v>0</v>
      </c>
      <c r="C52" s="147">
        <v>0</v>
      </c>
      <c r="D52" s="8">
        <v>1</v>
      </c>
      <c r="E52" s="73">
        <v>0</v>
      </c>
      <c r="F52" s="73">
        <v>0</v>
      </c>
      <c r="G52" s="73">
        <v>1</v>
      </c>
      <c r="H52" s="73">
        <v>0</v>
      </c>
      <c r="I52" s="73">
        <v>1</v>
      </c>
      <c r="J52" s="73">
        <v>29</v>
      </c>
      <c r="K52" s="73">
        <v>13</v>
      </c>
      <c r="L52" s="16">
        <f t="shared" si="10"/>
        <v>45</v>
      </c>
      <c r="M52" s="215"/>
      <c r="N52" s="89"/>
    </row>
    <row r="53" spans="1:14" ht="15.95" customHeight="1">
      <c r="A53" s="6" t="s">
        <v>29</v>
      </c>
      <c r="B53" s="92">
        <f>SUM(B54:B57)</f>
        <v>17</v>
      </c>
      <c r="C53" s="93">
        <f>SUM(C54:C57)</f>
        <v>20</v>
      </c>
      <c r="D53" s="93">
        <f>SUM(D54:D57)</f>
        <v>23</v>
      </c>
      <c r="E53" s="94">
        <f t="shared" ref="E53:K53" si="14">SUM(E54:E57)</f>
        <v>26</v>
      </c>
      <c r="F53" s="94">
        <f t="shared" si="14"/>
        <v>28</v>
      </c>
      <c r="G53" s="94">
        <f t="shared" si="14"/>
        <v>16</v>
      </c>
      <c r="H53" s="94">
        <f t="shared" si="14"/>
        <v>0</v>
      </c>
      <c r="I53" s="94">
        <f t="shared" si="14"/>
        <v>2</v>
      </c>
      <c r="J53" s="94">
        <f t="shared" si="14"/>
        <v>56</v>
      </c>
      <c r="K53" s="94">
        <f t="shared" si="14"/>
        <v>61</v>
      </c>
      <c r="L53" s="95">
        <f t="shared" si="10"/>
        <v>249</v>
      </c>
      <c r="M53" s="214"/>
      <c r="N53" s="89"/>
    </row>
    <row r="54" spans="1:14" ht="15.95" customHeight="1">
      <c r="A54" s="31" t="s">
        <v>10</v>
      </c>
      <c r="B54" s="7">
        <v>4</v>
      </c>
      <c r="C54" s="8">
        <v>6</v>
      </c>
      <c r="D54" s="8">
        <v>12</v>
      </c>
      <c r="E54" s="73">
        <v>3</v>
      </c>
      <c r="F54" s="73">
        <v>5</v>
      </c>
      <c r="G54" s="73">
        <v>6</v>
      </c>
      <c r="H54" s="73">
        <v>0</v>
      </c>
      <c r="I54" s="73">
        <v>0</v>
      </c>
      <c r="J54" s="73">
        <v>0</v>
      </c>
      <c r="K54" s="73">
        <v>0</v>
      </c>
      <c r="L54" s="16">
        <f t="shared" si="10"/>
        <v>36</v>
      </c>
      <c r="M54" s="215"/>
      <c r="N54" s="89"/>
    </row>
    <row r="55" spans="1:14" ht="15.95" customHeight="1">
      <c r="A55" s="31" t="s">
        <v>12</v>
      </c>
      <c r="B55" s="10">
        <v>10</v>
      </c>
      <c r="C55" s="11">
        <v>7</v>
      </c>
      <c r="D55" s="11">
        <v>6</v>
      </c>
      <c r="E55" s="74">
        <v>16</v>
      </c>
      <c r="F55" s="74">
        <v>6</v>
      </c>
      <c r="G55" s="74">
        <v>4</v>
      </c>
      <c r="H55" s="74">
        <v>0</v>
      </c>
      <c r="I55" s="74">
        <v>0</v>
      </c>
      <c r="J55" s="74">
        <v>1</v>
      </c>
      <c r="K55" s="74">
        <v>0</v>
      </c>
      <c r="L55" s="12">
        <f t="shared" si="10"/>
        <v>50</v>
      </c>
      <c r="M55" s="215"/>
      <c r="N55" s="89"/>
    </row>
    <row r="56" spans="1:14" ht="15.95" customHeight="1">
      <c r="A56" s="35" t="s">
        <v>71</v>
      </c>
      <c r="B56" s="7">
        <v>3</v>
      </c>
      <c r="C56" s="8">
        <v>5</v>
      </c>
      <c r="D56" s="8">
        <v>4</v>
      </c>
      <c r="E56" s="73">
        <v>5</v>
      </c>
      <c r="F56" s="73">
        <v>15</v>
      </c>
      <c r="G56" s="73">
        <v>6</v>
      </c>
      <c r="H56" s="73">
        <v>0</v>
      </c>
      <c r="I56" s="73">
        <v>0</v>
      </c>
      <c r="J56" s="73">
        <v>1</v>
      </c>
      <c r="K56" s="73">
        <v>0</v>
      </c>
      <c r="L56" s="16">
        <f t="shared" si="10"/>
        <v>39</v>
      </c>
      <c r="M56" s="215"/>
      <c r="N56" s="89"/>
    </row>
    <row r="57" spans="1:14" ht="15.95" customHeight="1">
      <c r="A57" s="31" t="s">
        <v>3</v>
      </c>
      <c r="B57" s="10">
        <v>0</v>
      </c>
      <c r="C57" s="11">
        <v>2</v>
      </c>
      <c r="D57" s="11">
        <v>1</v>
      </c>
      <c r="E57" s="74">
        <v>2</v>
      </c>
      <c r="F57" s="74">
        <v>2</v>
      </c>
      <c r="G57" s="74">
        <v>0</v>
      </c>
      <c r="H57" s="74">
        <v>0</v>
      </c>
      <c r="I57" s="74">
        <v>2</v>
      </c>
      <c r="J57" s="74">
        <v>54</v>
      </c>
      <c r="K57" s="74">
        <v>61</v>
      </c>
      <c r="L57" s="12">
        <f t="shared" si="10"/>
        <v>124</v>
      </c>
      <c r="M57" s="215"/>
      <c r="N57" s="89"/>
    </row>
    <row r="58" spans="1:14" ht="15.95" customHeight="1">
      <c r="A58" s="6" t="s">
        <v>30</v>
      </c>
      <c r="B58" s="79">
        <f>SUM(B59:B62)</f>
        <v>16</v>
      </c>
      <c r="C58" s="80">
        <f>SUM(C59:C62)</f>
        <v>8</v>
      </c>
      <c r="D58" s="80">
        <f>SUM(D59:D62)</f>
        <v>36</v>
      </c>
      <c r="E58" s="81">
        <f t="shared" ref="E58:K58" si="15">SUM(E59:E62)</f>
        <v>31</v>
      </c>
      <c r="F58" s="81">
        <f t="shared" si="15"/>
        <v>14</v>
      </c>
      <c r="G58" s="81">
        <f t="shared" si="15"/>
        <v>8</v>
      </c>
      <c r="H58" s="81">
        <f t="shared" si="15"/>
        <v>0</v>
      </c>
      <c r="I58" s="81">
        <f t="shared" si="15"/>
        <v>2</v>
      </c>
      <c r="J58" s="81">
        <f t="shared" si="15"/>
        <v>34</v>
      </c>
      <c r="K58" s="81">
        <f t="shared" si="15"/>
        <v>75</v>
      </c>
      <c r="L58" s="82">
        <f t="shared" si="10"/>
        <v>224</v>
      </c>
      <c r="M58" s="214"/>
      <c r="N58" s="89"/>
    </row>
    <row r="59" spans="1:14" ht="15.95" customHeight="1">
      <c r="A59" s="31" t="s">
        <v>10</v>
      </c>
      <c r="B59" s="10">
        <v>9</v>
      </c>
      <c r="C59" s="11">
        <v>5</v>
      </c>
      <c r="D59" s="11">
        <v>20</v>
      </c>
      <c r="E59" s="74">
        <v>19</v>
      </c>
      <c r="F59" s="74">
        <v>11</v>
      </c>
      <c r="G59" s="74">
        <v>6</v>
      </c>
      <c r="H59" s="74">
        <v>0</v>
      </c>
      <c r="I59" s="74">
        <v>1</v>
      </c>
      <c r="J59" s="74">
        <v>2</v>
      </c>
      <c r="K59" s="74">
        <v>0</v>
      </c>
      <c r="L59" s="12">
        <f t="shared" si="10"/>
        <v>73</v>
      </c>
      <c r="M59" s="215"/>
      <c r="N59" s="89"/>
    </row>
    <row r="60" spans="1:14" ht="15.95" customHeight="1">
      <c r="A60" s="31" t="s">
        <v>12</v>
      </c>
      <c r="B60" s="7">
        <v>5</v>
      </c>
      <c r="C60" s="8">
        <v>1</v>
      </c>
      <c r="D60" s="8">
        <v>4</v>
      </c>
      <c r="E60" s="73">
        <v>4</v>
      </c>
      <c r="F60" s="73">
        <v>2</v>
      </c>
      <c r="G60" s="73">
        <v>0</v>
      </c>
      <c r="H60" s="73">
        <v>0</v>
      </c>
      <c r="I60" s="73">
        <v>0</v>
      </c>
      <c r="J60" s="73">
        <v>1</v>
      </c>
      <c r="K60" s="73">
        <v>0</v>
      </c>
      <c r="L60" s="16">
        <f t="shared" si="10"/>
        <v>17</v>
      </c>
      <c r="M60" s="215"/>
      <c r="N60" s="89"/>
    </row>
    <row r="61" spans="1:14" ht="15.95" customHeight="1">
      <c r="A61" s="35" t="s">
        <v>71</v>
      </c>
      <c r="B61" s="10">
        <v>1</v>
      </c>
      <c r="C61" s="11">
        <v>2</v>
      </c>
      <c r="D61" s="11">
        <v>12</v>
      </c>
      <c r="E61" s="74">
        <v>7</v>
      </c>
      <c r="F61" s="74">
        <v>1</v>
      </c>
      <c r="G61" s="74">
        <v>1</v>
      </c>
      <c r="H61" s="74">
        <v>0</v>
      </c>
      <c r="I61" s="74">
        <v>0</v>
      </c>
      <c r="J61" s="74">
        <v>4</v>
      </c>
      <c r="K61" s="74">
        <v>2</v>
      </c>
      <c r="L61" s="12">
        <f t="shared" si="10"/>
        <v>30</v>
      </c>
      <c r="M61" s="215"/>
      <c r="N61" s="89"/>
    </row>
    <row r="62" spans="1:14" ht="15.95" customHeight="1">
      <c r="A62" s="31" t="s">
        <v>3</v>
      </c>
      <c r="B62" s="7">
        <v>1</v>
      </c>
      <c r="C62" s="8">
        <v>0</v>
      </c>
      <c r="D62" s="8">
        <v>0</v>
      </c>
      <c r="E62" s="73">
        <v>1</v>
      </c>
      <c r="F62" s="73">
        <v>0</v>
      </c>
      <c r="G62" s="73">
        <v>1</v>
      </c>
      <c r="H62" s="73">
        <v>0</v>
      </c>
      <c r="I62" s="73">
        <v>1</v>
      </c>
      <c r="J62" s="73">
        <v>27</v>
      </c>
      <c r="K62" s="73">
        <v>73</v>
      </c>
      <c r="L62" s="16">
        <f t="shared" si="10"/>
        <v>104</v>
      </c>
      <c r="M62" s="215"/>
      <c r="N62" s="89"/>
    </row>
    <row r="63" spans="1:14" ht="15.95" customHeight="1">
      <c r="A63" s="6" t="s">
        <v>28</v>
      </c>
      <c r="B63" s="92">
        <f>SUM(B64:B67)</f>
        <v>6</v>
      </c>
      <c r="C63" s="93">
        <f>SUM(C64:C67)</f>
        <v>8</v>
      </c>
      <c r="D63" s="93">
        <f>SUM(D64:D67)</f>
        <v>5</v>
      </c>
      <c r="E63" s="94">
        <f t="shared" ref="E63:K63" si="16">SUM(E64:E67)</f>
        <v>14</v>
      </c>
      <c r="F63" s="94">
        <f t="shared" si="16"/>
        <v>8</v>
      </c>
      <c r="G63" s="94">
        <f t="shared" si="16"/>
        <v>5</v>
      </c>
      <c r="H63" s="94">
        <f t="shared" si="16"/>
        <v>0</v>
      </c>
      <c r="I63" s="94">
        <f t="shared" si="16"/>
        <v>3</v>
      </c>
      <c r="J63" s="94">
        <f t="shared" si="16"/>
        <v>14</v>
      </c>
      <c r="K63" s="94">
        <f t="shared" si="16"/>
        <v>29</v>
      </c>
      <c r="L63" s="95">
        <f t="shared" si="10"/>
        <v>92</v>
      </c>
      <c r="M63" s="214"/>
      <c r="N63" s="89"/>
    </row>
    <row r="64" spans="1:14" ht="15.95" customHeight="1">
      <c r="A64" s="31" t="s">
        <v>10</v>
      </c>
      <c r="B64" s="7">
        <v>0</v>
      </c>
      <c r="C64" s="8">
        <v>2</v>
      </c>
      <c r="D64" s="8">
        <v>1</v>
      </c>
      <c r="E64" s="73">
        <v>5</v>
      </c>
      <c r="F64" s="73">
        <v>1</v>
      </c>
      <c r="G64" s="73">
        <v>3</v>
      </c>
      <c r="H64" s="73">
        <v>0</v>
      </c>
      <c r="I64" s="73">
        <v>1</v>
      </c>
      <c r="J64" s="73">
        <v>0</v>
      </c>
      <c r="K64" s="73">
        <v>0</v>
      </c>
      <c r="L64" s="16">
        <f t="shared" si="10"/>
        <v>13</v>
      </c>
      <c r="M64" s="215"/>
      <c r="N64" s="89"/>
    </row>
    <row r="65" spans="1:14" ht="15.95" customHeight="1">
      <c r="A65" s="31" t="s">
        <v>12</v>
      </c>
      <c r="B65" s="10">
        <v>3</v>
      </c>
      <c r="C65" s="11">
        <v>5</v>
      </c>
      <c r="D65" s="11">
        <v>4</v>
      </c>
      <c r="E65" s="74">
        <v>5</v>
      </c>
      <c r="F65" s="74">
        <v>4</v>
      </c>
      <c r="G65" s="74">
        <v>1</v>
      </c>
      <c r="H65" s="74">
        <v>0</v>
      </c>
      <c r="I65" s="74">
        <v>0</v>
      </c>
      <c r="J65" s="74">
        <v>0</v>
      </c>
      <c r="K65" s="74">
        <v>0</v>
      </c>
      <c r="L65" s="12">
        <f t="shared" si="10"/>
        <v>22</v>
      </c>
      <c r="M65" s="215"/>
      <c r="N65" s="89"/>
    </row>
    <row r="66" spans="1:14" ht="15.95" customHeight="1">
      <c r="A66" s="35" t="s">
        <v>71</v>
      </c>
      <c r="B66" s="7">
        <v>3</v>
      </c>
      <c r="C66" s="8">
        <v>1</v>
      </c>
      <c r="D66" s="8">
        <v>0</v>
      </c>
      <c r="E66" s="73">
        <v>4</v>
      </c>
      <c r="F66" s="73">
        <v>3</v>
      </c>
      <c r="G66" s="73">
        <v>1</v>
      </c>
      <c r="H66" s="73">
        <v>0</v>
      </c>
      <c r="I66" s="73">
        <v>0</v>
      </c>
      <c r="J66" s="73">
        <v>3</v>
      </c>
      <c r="K66" s="73">
        <v>0</v>
      </c>
      <c r="L66" s="16">
        <f t="shared" si="10"/>
        <v>15</v>
      </c>
      <c r="M66" s="215"/>
      <c r="N66" s="89"/>
    </row>
    <row r="67" spans="1:14" ht="15.95" customHeight="1">
      <c r="A67" s="31" t="s">
        <v>3</v>
      </c>
      <c r="B67" s="10">
        <v>0</v>
      </c>
      <c r="C67" s="11">
        <v>0</v>
      </c>
      <c r="D67" s="11">
        <v>0</v>
      </c>
      <c r="E67" s="74">
        <v>0</v>
      </c>
      <c r="F67" s="74">
        <v>0</v>
      </c>
      <c r="G67" s="74">
        <v>0</v>
      </c>
      <c r="H67" s="74">
        <v>0</v>
      </c>
      <c r="I67" s="74">
        <v>2</v>
      </c>
      <c r="J67" s="74">
        <v>11</v>
      </c>
      <c r="K67" s="74">
        <v>29</v>
      </c>
      <c r="L67" s="12">
        <f t="shared" si="10"/>
        <v>42</v>
      </c>
      <c r="M67" s="215"/>
      <c r="N67" s="89"/>
    </row>
    <row r="68" spans="1:14" ht="15.95" customHeight="1">
      <c r="A68" s="6" t="s">
        <v>156</v>
      </c>
      <c r="B68" s="79">
        <f>SUM(B69:B73)</f>
        <v>0</v>
      </c>
      <c r="C68" s="80">
        <f t="shared" ref="C68:H68" si="17">SUM(C69:C73)</f>
        <v>0</v>
      </c>
      <c r="D68" s="80">
        <f t="shared" si="17"/>
        <v>0</v>
      </c>
      <c r="E68" s="81">
        <f t="shared" si="17"/>
        <v>0</v>
      </c>
      <c r="F68" s="81">
        <f t="shared" si="17"/>
        <v>0</v>
      </c>
      <c r="G68" s="81">
        <f t="shared" si="17"/>
        <v>0</v>
      </c>
      <c r="H68" s="81">
        <f t="shared" si="17"/>
        <v>0</v>
      </c>
      <c r="I68" s="81">
        <f>SUM(I69:I72)</f>
        <v>1</v>
      </c>
      <c r="J68" s="81">
        <f t="shared" ref="J68:K68" si="18">SUM(J69:J72)</f>
        <v>16</v>
      </c>
      <c r="K68" s="81">
        <f t="shared" si="18"/>
        <v>25</v>
      </c>
      <c r="L68" s="213">
        <f t="shared" si="10"/>
        <v>42</v>
      </c>
      <c r="M68" s="215"/>
      <c r="N68" s="89"/>
    </row>
    <row r="69" spans="1:14" ht="15.95" customHeight="1">
      <c r="A69" s="31" t="s">
        <v>10</v>
      </c>
      <c r="B69" s="10">
        <v>0</v>
      </c>
      <c r="C69" s="11">
        <v>0</v>
      </c>
      <c r="D69" s="11">
        <v>0</v>
      </c>
      <c r="E69" s="74">
        <v>0</v>
      </c>
      <c r="F69" s="74">
        <v>0</v>
      </c>
      <c r="G69" s="74">
        <v>0</v>
      </c>
      <c r="H69" s="74">
        <v>0</v>
      </c>
      <c r="I69" s="74">
        <v>1</v>
      </c>
      <c r="J69" s="74">
        <v>0</v>
      </c>
      <c r="K69" s="74">
        <v>0</v>
      </c>
      <c r="L69" s="88">
        <f t="shared" si="10"/>
        <v>1</v>
      </c>
      <c r="M69" s="215"/>
      <c r="N69" s="89"/>
    </row>
    <row r="70" spans="1:14" ht="15.95" customHeight="1">
      <c r="A70" s="31" t="s">
        <v>12</v>
      </c>
      <c r="B70" s="7">
        <v>0</v>
      </c>
      <c r="C70" s="8">
        <v>0</v>
      </c>
      <c r="D70" s="8">
        <v>0</v>
      </c>
      <c r="E70" s="73">
        <v>0</v>
      </c>
      <c r="F70" s="73">
        <v>0</v>
      </c>
      <c r="G70" s="73">
        <v>0</v>
      </c>
      <c r="H70" s="73">
        <v>0</v>
      </c>
      <c r="I70" s="73">
        <v>0</v>
      </c>
      <c r="J70" s="73">
        <v>0</v>
      </c>
      <c r="K70" s="73">
        <v>0</v>
      </c>
      <c r="L70" s="9">
        <f t="shared" si="10"/>
        <v>0</v>
      </c>
      <c r="M70" s="215"/>
      <c r="N70" s="89"/>
    </row>
    <row r="71" spans="1:14" ht="15.95" customHeight="1">
      <c r="A71" s="35" t="s">
        <v>71</v>
      </c>
      <c r="B71" s="10">
        <v>0</v>
      </c>
      <c r="C71" s="11">
        <v>0</v>
      </c>
      <c r="D71" s="11">
        <v>0</v>
      </c>
      <c r="E71" s="74">
        <v>0</v>
      </c>
      <c r="F71" s="74">
        <v>0</v>
      </c>
      <c r="G71" s="74">
        <v>0</v>
      </c>
      <c r="H71" s="74">
        <v>0</v>
      </c>
      <c r="I71" s="74">
        <v>0</v>
      </c>
      <c r="J71" s="74">
        <v>0</v>
      </c>
      <c r="K71" s="74">
        <v>0</v>
      </c>
      <c r="L71" s="12">
        <f t="shared" si="10"/>
        <v>0</v>
      </c>
      <c r="M71" s="215"/>
      <c r="N71" s="89"/>
    </row>
    <row r="72" spans="1:14" ht="15.95" customHeight="1">
      <c r="A72" s="31" t="s">
        <v>3</v>
      </c>
      <c r="B72" s="7">
        <v>0</v>
      </c>
      <c r="C72" s="8">
        <v>0</v>
      </c>
      <c r="D72" s="8">
        <v>0</v>
      </c>
      <c r="E72" s="73">
        <v>0</v>
      </c>
      <c r="F72" s="73">
        <v>0</v>
      </c>
      <c r="G72" s="73">
        <v>0</v>
      </c>
      <c r="H72" s="73">
        <v>0</v>
      </c>
      <c r="I72" s="73">
        <v>0</v>
      </c>
      <c r="J72" s="73">
        <v>16</v>
      </c>
      <c r="K72" s="73">
        <v>25</v>
      </c>
      <c r="L72" s="9">
        <f t="shared" si="10"/>
        <v>41</v>
      </c>
      <c r="M72" s="215"/>
      <c r="N72" s="89"/>
    </row>
    <row r="73" spans="1:14" ht="15.95" customHeight="1">
      <c r="A73" s="6" t="s">
        <v>20</v>
      </c>
      <c r="B73" s="92">
        <v>0</v>
      </c>
      <c r="C73" s="205">
        <v>0</v>
      </c>
      <c r="D73" s="93">
        <v>0</v>
      </c>
      <c r="E73" s="94">
        <v>0</v>
      </c>
      <c r="F73" s="94">
        <v>0</v>
      </c>
      <c r="G73" s="94">
        <v>0</v>
      </c>
      <c r="H73" s="94">
        <v>0</v>
      </c>
      <c r="I73" s="94">
        <v>0</v>
      </c>
      <c r="J73" s="94">
        <v>0</v>
      </c>
      <c r="K73" s="94">
        <v>5</v>
      </c>
      <c r="L73" s="206">
        <f t="shared" si="10"/>
        <v>5</v>
      </c>
      <c r="M73" s="214"/>
      <c r="N73" s="89"/>
    </row>
    <row r="74" spans="1:14" ht="15.95" customHeight="1">
      <c r="A74" s="31"/>
      <c r="B74" s="7"/>
      <c r="C74" s="8"/>
      <c r="D74" s="8"/>
      <c r="E74" s="73"/>
      <c r="F74" s="73"/>
      <c r="G74" s="73"/>
      <c r="H74" s="73"/>
      <c r="I74" s="73"/>
      <c r="J74" s="73"/>
      <c r="K74" s="73"/>
      <c r="L74" s="9"/>
      <c r="M74" s="215"/>
      <c r="N74" s="89"/>
    </row>
    <row r="75" spans="1:14" ht="15.95" customHeight="1">
      <c r="A75" s="5" t="s">
        <v>11</v>
      </c>
      <c r="B75" s="10"/>
      <c r="C75" s="11"/>
      <c r="D75" s="11"/>
      <c r="E75" s="74"/>
      <c r="F75" s="74"/>
      <c r="G75" s="74"/>
      <c r="H75" s="74"/>
      <c r="I75" s="74"/>
      <c r="J75" s="74"/>
      <c r="K75" s="74"/>
      <c r="L75" s="88"/>
      <c r="M75" s="215"/>
      <c r="N75" s="89"/>
    </row>
    <row r="76" spans="1:14" ht="15.95" customHeight="1">
      <c r="A76" s="6" t="s">
        <v>141</v>
      </c>
      <c r="B76" s="7">
        <v>35</v>
      </c>
      <c r="C76" s="8">
        <v>39.5</v>
      </c>
      <c r="D76" s="8">
        <v>38</v>
      </c>
      <c r="E76" s="73">
        <v>31</v>
      </c>
      <c r="F76" s="73">
        <v>31</v>
      </c>
      <c r="G76" s="73">
        <v>34</v>
      </c>
      <c r="H76" s="73">
        <v>32</v>
      </c>
      <c r="I76" s="212">
        <v>31</v>
      </c>
      <c r="J76" s="212">
        <v>32</v>
      </c>
      <c r="K76" s="212">
        <v>34</v>
      </c>
      <c r="L76" s="9">
        <v>33</v>
      </c>
      <c r="M76" s="214"/>
      <c r="N76" s="89"/>
    </row>
    <row r="77" spans="1:14" ht="18.95" customHeight="1" thickBot="1">
      <c r="A77" s="36" t="s">
        <v>142</v>
      </c>
      <c r="B77" s="207">
        <v>47</v>
      </c>
      <c r="C77" s="208">
        <v>50</v>
      </c>
      <c r="D77" s="208">
        <v>49</v>
      </c>
      <c r="E77" s="209">
        <v>40</v>
      </c>
      <c r="F77" s="209">
        <v>40</v>
      </c>
      <c r="G77" s="209">
        <v>46</v>
      </c>
      <c r="H77" s="210">
        <v>101</v>
      </c>
      <c r="I77" s="210">
        <v>35</v>
      </c>
      <c r="J77" s="210">
        <v>35</v>
      </c>
      <c r="K77" s="210">
        <v>1</v>
      </c>
      <c r="L77" s="211">
        <v>44</v>
      </c>
      <c r="M77" s="215"/>
      <c r="N77" s="89"/>
    </row>
    <row r="78" spans="1:14" ht="15.95" customHeight="1">
      <c r="A78" s="284" t="s">
        <v>196</v>
      </c>
      <c r="B78" s="284"/>
      <c r="C78" s="284"/>
      <c r="D78" s="284"/>
      <c r="E78" s="284"/>
      <c r="F78" s="284"/>
      <c r="G78" s="284"/>
      <c r="H78" s="284"/>
      <c r="I78" s="284"/>
      <c r="J78" s="284"/>
      <c r="K78" s="284"/>
      <c r="L78" s="284"/>
    </row>
    <row r="79" spans="1:14" ht="30" customHeight="1">
      <c r="A79" s="284"/>
      <c r="B79" s="284"/>
      <c r="C79" s="284"/>
      <c r="D79" s="284"/>
      <c r="E79" s="284"/>
      <c r="F79" s="284"/>
      <c r="G79" s="284"/>
      <c r="H79" s="284"/>
      <c r="I79" s="284"/>
      <c r="J79" s="284"/>
      <c r="K79" s="284"/>
      <c r="L79" s="284"/>
    </row>
    <row r="80" spans="1:14" ht="15.95" customHeight="1">
      <c r="A80" s="151" t="s">
        <v>106</v>
      </c>
      <c r="B80" s="83"/>
      <c r="C80" s="83"/>
      <c r="D80" s="83"/>
      <c r="E80" s="83"/>
      <c r="F80" s="83"/>
      <c r="G80" s="83"/>
      <c r="H80" s="83"/>
      <c r="I80" s="182"/>
      <c r="J80" s="190"/>
      <c r="K80" s="190"/>
      <c r="L80" s="83"/>
      <c r="N80" s="89"/>
    </row>
    <row r="81" spans="1:14" ht="15.95" customHeight="1">
      <c r="A81" s="172" t="s">
        <v>188</v>
      </c>
      <c r="B81" s="190"/>
      <c r="C81" s="190"/>
      <c r="D81" s="190"/>
      <c r="E81" s="190"/>
      <c r="F81" s="190"/>
      <c r="G81" s="190"/>
      <c r="H81" s="190"/>
      <c r="I81" s="190"/>
      <c r="J81" s="190"/>
      <c r="K81" s="190"/>
      <c r="L81" s="190"/>
      <c r="N81" s="89"/>
    </row>
    <row r="82" spans="1:14" ht="17.25">
      <c r="A82" s="172" t="s">
        <v>194</v>
      </c>
      <c r="B82" s="173"/>
      <c r="C82" s="173"/>
      <c r="D82" s="173"/>
      <c r="E82" s="173"/>
      <c r="F82" s="173"/>
      <c r="G82" s="173"/>
      <c r="H82" s="173"/>
      <c r="I82" s="173"/>
      <c r="J82" s="173"/>
      <c r="K82" s="173"/>
      <c r="L82" s="173"/>
      <c r="N82" s="89"/>
    </row>
    <row r="83" spans="1:14" ht="15.95" customHeight="1">
      <c r="A83" s="151" t="s">
        <v>143</v>
      </c>
    </row>
    <row r="84" spans="1:14" ht="15.95" customHeight="1">
      <c r="A84" s="192" t="s">
        <v>144</v>
      </c>
    </row>
    <row r="85" spans="1:14" ht="15.95" customHeight="1">
      <c r="A85" s="3" t="s">
        <v>76</v>
      </c>
    </row>
  </sheetData>
  <mergeCells count="1">
    <mergeCell ref="A78:L79"/>
  </mergeCells>
  <phoneticPr fontId="12" type="noConversion"/>
  <pageMargins left="0.7" right="0.7" top="0.75" bottom="0.75" header="0.3" footer="0.3"/>
  <pageSetup orientation="portrait" r:id="rId1"/>
  <ignoredErrors>
    <ignoredError sqref="B16:H16 I16:L16 I68:L6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8999D-4603-4F67-A082-8211D7AB0635}">
  <dimension ref="A1:AC122"/>
  <sheetViews>
    <sheetView topLeftCell="A85" zoomScale="80" zoomScaleNormal="80" workbookViewId="0"/>
  </sheetViews>
  <sheetFormatPr defaultColWidth="8.5703125" defaultRowHeight="15.95" customHeight="1"/>
  <cols>
    <col min="1" max="1" width="90.140625" style="2" customWidth="1"/>
    <col min="2" max="7" width="18.7109375" style="4" customWidth="1"/>
    <col min="8" max="10" width="18.7109375" style="283" customWidth="1"/>
    <col min="11" max="11" width="18.7109375" style="4" customWidth="1"/>
    <col min="12" max="12" width="9.5703125" style="2" bestFit="1" customWidth="1"/>
    <col min="13" max="16384" width="8.5703125" style="2"/>
  </cols>
  <sheetData>
    <row r="1" spans="1:29" ht="21.95" customHeight="1" thickBot="1">
      <c r="A1" s="50" t="s">
        <v>63</v>
      </c>
      <c r="B1" s="59">
        <v>44713</v>
      </c>
      <c r="C1" s="53">
        <v>44743</v>
      </c>
      <c r="D1" s="53">
        <v>44774</v>
      </c>
      <c r="E1" s="53">
        <v>44805</v>
      </c>
      <c r="F1" s="53">
        <v>44835</v>
      </c>
      <c r="G1" s="53">
        <v>44866</v>
      </c>
      <c r="H1" s="270">
        <v>44896</v>
      </c>
      <c r="I1" s="270">
        <v>44927</v>
      </c>
      <c r="J1" s="270">
        <v>44958</v>
      </c>
      <c r="K1" s="55" t="s">
        <v>0</v>
      </c>
    </row>
    <row r="2" spans="1:29" ht="15.95" customHeight="1">
      <c r="A2" s="87" t="s">
        <v>64</v>
      </c>
      <c r="B2" s="109">
        <f>SUM(B3:B5)</f>
        <v>87</v>
      </c>
      <c r="C2" s="37">
        <f t="shared" ref="C2:J2" si="0">SUM(C3:C5)</f>
        <v>64</v>
      </c>
      <c r="D2" s="108">
        <f t="shared" si="0"/>
        <v>92</v>
      </c>
      <c r="E2" s="148">
        <f t="shared" si="0"/>
        <v>77</v>
      </c>
      <c r="F2" s="37">
        <f t="shared" si="0"/>
        <v>44</v>
      </c>
      <c r="G2" s="145">
        <f t="shared" si="0"/>
        <v>25</v>
      </c>
      <c r="H2" s="271">
        <f t="shared" si="0"/>
        <v>0</v>
      </c>
      <c r="I2" s="271">
        <f t="shared" si="0"/>
        <v>8</v>
      </c>
      <c r="J2" s="271">
        <f t="shared" si="0"/>
        <v>8</v>
      </c>
      <c r="K2" s="38">
        <f>SUM(B2:J2)</f>
        <v>405</v>
      </c>
      <c r="L2" s="89"/>
      <c r="M2" s="89"/>
    </row>
    <row r="3" spans="1:29" ht="15.95" customHeight="1">
      <c r="A3" s="20" t="s">
        <v>4</v>
      </c>
      <c r="B3" s="10">
        <v>3</v>
      </c>
      <c r="C3" s="11">
        <v>6</v>
      </c>
      <c r="D3" s="74">
        <v>19</v>
      </c>
      <c r="E3" s="74">
        <v>26</v>
      </c>
      <c r="F3" s="74">
        <v>2</v>
      </c>
      <c r="G3" s="74">
        <v>8</v>
      </c>
      <c r="H3" s="272">
        <v>0</v>
      </c>
      <c r="I3" s="272">
        <v>1</v>
      </c>
      <c r="J3" s="272">
        <v>0</v>
      </c>
      <c r="K3" s="88">
        <f t="shared" ref="K3:K71" si="1">SUM(B3:J3)</f>
        <v>65</v>
      </c>
      <c r="L3" s="89"/>
      <c r="M3" s="89"/>
      <c r="V3" s="195"/>
      <c r="W3" s="195"/>
      <c r="X3" s="195"/>
      <c r="Y3" s="195"/>
      <c r="Z3" s="195"/>
      <c r="AA3" s="195"/>
      <c r="AB3" s="195"/>
    </row>
    <row r="4" spans="1:29" ht="15.95" customHeight="1">
      <c r="A4" s="20" t="s">
        <v>5</v>
      </c>
      <c r="B4" s="7">
        <v>84</v>
      </c>
      <c r="C4" s="8">
        <v>57</v>
      </c>
      <c r="D4" s="73">
        <v>73</v>
      </c>
      <c r="E4" s="73">
        <v>51</v>
      </c>
      <c r="F4" s="73">
        <v>42</v>
      </c>
      <c r="G4" s="73">
        <v>17</v>
      </c>
      <c r="H4" s="212">
        <v>0</v>
      </c>
      <c r="I4" s="212">
        <v>7</v>
      </c>
      <c r="J4" s="212">
        <v>8</v>
      </c>
      <c r="K4" s="16">
        <f t="shared" si="1"/>
        <v>339</v>
      </c>
      <c r="L4" s="89"/>
      <c r="M4" s="89"/>
      <c r="V4" s="195"/>
      <c r="W4" s="195"/>
      <c r="X4" s="195"/>
      <c r="Y4" s="195"/>
      <c r="Z4" s="195"/>
      <c r="AA4" s="195"/>
      <c r="AB4" s="195"/>
    </row>
    <row r="5" spans="1:29" ht="15.95" customHeight="1">
      <c r="A5" s="20" t="s">
        <v>26</v>
      </c>
      <c r="B5" s="10">
        <v>0</v>
      </c>
      <c r="C5" s="11">
        <v>1</v>
      </c>
      <c r="D5" s="74">
        <v>0</v>
      </c>
      <c r="E5" s="74">
        <v>0</v>
      </c>
      <c r="F5" s="74">
        <v>0</v>
      </c>
      <c r="G5" s="74">
        <v>0</v>
      </c>
      <c r="H5" s="272">
        <v>0</v>
      </c>
      <c r="I5" s="272">
        <v>0</v>
      </c>
      <c r="J5" s="272">
        <v>0</v>
      </c>
      <c r="K5" s="88">
        <f t="shared" si="1"/>
        <v>1</v>
      </c>
      <c r="L5" s="89"/>
      <c r="M5" s="89"/>
      <c r="V5" s="197"/>
      <c r="W5" s="197"/>
      <c r="X5" s="197"/>
      <c r="Y5" s="197"/>
      <c r="Z5" s="197"/>
      <c r="AA5" s="197"/>
      <c r="AB5" s="197"/>
    </row>
    <row r="6" spans="1:29" ht="15.95" customHeight="1">
      <c r="A6" s="20"/>
      <c r="B6" s="7"/>
      <c r="C6" s="8"/>
      <c r="D6" s="73"/>
      <c r="E6" s="73"/>
      <c r="F6" s="73"/>
      <c r="G6" s="73"/>
      <c r="H6" s="212"/>
      <c r="I6" s="212"/>
      <c r="J6" s="212"/>
      <c r="K6" s="16"/>
      <c r="L6" s="89"/>
      <c r="M6" s="89"/>
      <c r="V6" s="197"/>
      <c r="W6" s="197"/>
      <c r="X6" s="197"/>
      <c r="Y6" s="197"/>
      <c r="Z6" s="197"/>
      <c r="AA6" s="197"/>
      <c r="AB6" s="197"/>
      <c r="AC6" s="194"/>
    </row>
    <row r="7" spans="1:29" ht="15.95" customHeight="1">
      <c r="A7" s="154" t="s">
        <v>65</v>
      </c>
      <c r="B7" s="64">
        <f>SUM(B8:B14)</f>
        <v>87</v>
      </c>
      <c r="C7" s="17">
        <f>SUM(C8:C14)</f>
        <v>64</v>
      </c>
      <c r="D7" s="75">
        <f>SUM(D8:D14)</f>
        <v>92</v>
      </c>
      <c r="E7" s="75">
        <f t="shared" ref="E7:J7" si="2">SUM(E8:E14)</f>
        <v>77</v>
      </c>
      <c r="F7" s="75">
        <f t="shared" si="2"/>
        <v>44</v>
      </c>
      <c r="G7" s="75">
        <f t="shared" si="2"/>
        <v>25</v>
      </c>
      <c r="H7" s="273">
        <f t="shared" si="2"/>
        <v>0</v>
      </c>
      <c r="I7" s="273">
        <f t="shared" si="2"/>
        <v>8</v>
      </c>
      <c r="J7" s="273">
        <f t="shared" si="2"/>
        <v>8</v>
      </c>
      <c r="K7" s="149">
        <f t="shared" si="1"/>
        <v>405</v>
      </c>
      <c r="L7" s="89"/>
      <c r="M7" s="89"/>
      <c r="V7" s="196"/>
      <c r="W7" s="196"/>
      <c r="X7" s="196"/>
      <c r="Y7" s="196"/>
      <c r="Z7" s="196"/>
      <c r="AA7" s="196"/>
      <c r="AB7" s="196"/>
      <c r="AC7" s="194"/>
    </row>
    <row r="8" spans="1:29" ht="15.95" customHeight="1">
      <c r="A8" s="20" t="s">
        <v>1</v>
      </c>
      <c r="B8" s="84">
        <v>33</v>
      </c>
      <c r="C8" s="85">
        <v>16</v>
      </c>
      <c r="D8" s="100">
        <v>15</v>
      </c>
      <c r="E8" s="100">
        <v>26</v>
      </c>
      <c r="F8" s="100">
        <v>20</v>
      </c>
      <c r="G8" s="100">
        <v>9</v>
      </c>
      <c r="H8" s="274">
        <v>0</v>
      </c>
      <c r="I8" s="274">
        <v>2</v>
      </c>
      <c r="J8" s="274">
        <v>2</v>
      </c>
      <c r="K8" s="86">
        <f t="shared" si="1"/>
        <v>123</v>
      </c>
      <c r="L8" s="246"/>
      <c r="M8" s="89"/>
      <c r="V8" s="193"/>
      <c r="W8" s="193"/>
      <c r="X8" s="193"/>
      <c r="Y8" s="193"/>
      <c r="Z8" s="193"/>
      <c r="AA8" s="193"/>
      <c r="AB8" s="193"/>
      <c r="AC8" s="193"/>
    </row>
    <row r="9" spans="1:29" ht="15.95" customHeight="1">
      <c r="A9" s="20" t="s">
        <v>18</v>
      </c>
      <c r="B9" s="10">
        <v>13</v>
      </c>
      <c r="C9" s="11">
        <v>17</v>
      </c>
      <c r="D9" s="74">
        <v>17</v>
      </c>
      <c r="E9" s="74">
        <v>17</v>
      </c>
      <c r="F9" s="74">
        <v>1</v>
      </c>
      <c r="G9" s="74">
        <v>1</v>
      </c>
      <c r="H9" s="272">
        <v>0</v>
      </c>
      <c r="I9" s="272">
        <v>2</v>
      </c>
      <c r="J9" s="272">
        <v>0</v>
      </c>
      <c r="K9" s="88">
        <f t="shared" si="1"/>
        <v>68</v>
      </c>
      <c r="L9" s="89"/>
      <c r="M9" s="89"/>
    </row>
    <row r="10" spans="1:29" ht="15.95" customHeight="1">
      <c r="A10" s="20" t="s">
        <v>2</v>
      </c>
      <c r="B10" s="84">
        <v>14</v>
      </c>
      <c r="C10" s="85">
        <v>11</v>
      </c>
      <c r="D10" s="100">
        <v>16</v>
      </c>
      <c r="E10" s="100">
        <v>13</v>
      </c>
      <c r="F10" s="100">
        <v>4</v>
      </c>
      <c r="G10" s="100">
        <v>2</v>
      </c>
      <c r="H10" s="274">
        <v>0</v>
      </c>
      <c r="I10" s="274">
        <v>1</v>
      </c>
      <c r="J10" s="274">
        <v>2</v>
      </c>
      <c r="K10" s="86">
        <f t="shared" si="1"/>
        <v>63</v>
      </c>
      <c r="L10" s="89"/>
      <c r="M10" s="89"/>
    </row>
    <row r="11" spans="1:29" ht="15.95" customHeight="1">
      <c r="A11" s="20" t="s">
        <v>19</v>
      </c>
      <c r="B11" s="10">
        <v>4</v>
      </c>
      <c r="C11" s="11">
        <v>9</v>
      </c>
      <c r="D11" s="74">
        <v>11</v>
      </c>
      <c r="E11" s="74">
        <v>13</v>
      </c>
      <c r="F11" s="74">
        <v>13</v>
      </c>
      <c r="G11" s="74">
        <v>6</v>
      </c>
      <c r="H11" s="272">
        <v>0</v>
      </c>
      <c r="I11" s="272">
        <v>3</v>
      </c>
      <c r="J11" s="272">
        <v>2</v>
      </c>
      <c r="K11" s="88">
        <f t="shared" si="1"/>
        <v>61</v>
      </c>
      <c r="L11" s="89"/>
      <c r="M11" s="89"/>
    </row>
    <row r="12" spans="1:29" ht="15.95" customHeight="1">
      <c r="A12" s="20" t="s">
        <v>17</v>
      </c>
      <c r="B12" s="84">
        <v>6</v>
      </c>
      <c r="C12" s="85">
        <v>2</v>
      </c>
      <c r="D12" s="100">
        <v>12</v>
      </c>
      <c r="E12" s="100">
        <v>1</v>
      </c>
      <c r="F12" s="100">
        <v>0</v>
      </c>
      <c r="G12" s="100">
        <v>2</v>
      </c>
      <c r="H12" s="274">
        <v>0</v>
      </c>
      <c r="I12" s="274">
        <v>0</v>
      </c>
      <c r="J12" s="274">
        <v>0</v>
      </c>
      <c r="K12" s="86">
        <f t="shared" si="1"/>
        <v>23</v>
      </c>
      <c r="L12" s="89"/>
      <c r="M12" s="89"/>
    </row>
    <row r="13" spans="1:29" ht="15.95" customHeight="1">
      <c r="A13" s="20" t="s">
        <v>109</v>
      </c>
      <c r="B13" s="66">
        <v>11</v>
      </c>
      <c r="C13" s="33">
        <v>0</v>
      </c>
      <c r="D13" s="77">
        <v>0</v>
      </c>
      <c r="E13" s="77">
        <v>0</v>
      </c>
      <c r="F13" s="77">
        <v>0</v>
      </c>
      <c r="G13" s="77">
        <v>0</v>
      </c>
      <c r="H13" s="275">
        <v>0</v>
      </c>
      <c r="I13" s="275">
        <v>0</v>
      </c>
      <c r="J13" s="275">
        <v>0</v>
      </c>
      <c r="K13" s="102">
        <f t="shared" si="1"/>
        <v>11</v>
      </c>
      <c r="L13" s="89"/>
      <c r="M13" s="89"/>
    </row>
    <row r="14" spans="1:29" ht="15.95" customHeight="1">
      <c r="A14" s="20" t="s">
        <v>6</v>
      </c>
      <c r="B14" s="7">
        <v>6</v>
      </c>
      <c r="C14" s="8">
        <v>9</v>
      </c>
      <c r="D14" s="73">
        <v>21</v>
      </c>
      <c r="E14" s="73">
        <v>7</v>
      </c>
      <c r="F14" s="73">
        <v>6</v>
      </c>
      <c r="G14" s="73">
        <v>5</v>
      </c>
      <c r="H14" s="212">
        <v>0</v>
      </c>
      <c r="I14" s="212">
        <v>0</v>
      </c>
      <c r="J14" s="212">
        <v>2</v>
      </c>
      <c r="K14" s="16">
        <f t="shared" si="1"/>
        <v>56</v>
      </c>
      <c r="L14" s="89"/>
      <c r="M14" s="89"/>
    </row>
    <row r="15" spans="1:29" ht="15.95" customHeight="1">
      <c r="A15" s="20"/>
      <c r="B15" s="66"/>
      <c r="C15" s="33"/>
      <c r="D15" s="77"/>
      <c r="E15" s="77"/>
      <c r="F15" s="77"/>
      <c r="G15" s="77"/>
      <c r="H15" s="275"/>
      <c r="I15" s="275"/>
      <c r="J15" s="275"/>
      <c r="K15" s="102"/>
      <c r="L15" s="89"/>
      <c r="M15" s="89"/>
    </row>
    <row r="16" spans="1:29" ht="15.95" customHeight="1">
      <c r="A16" s="154" t="s">
        <v>66</v>
      </c>
      <c r="B16" s="49">
        <f t="shared" ref="B16:J16" si="3">B17+B24</f>
        <v>87</v>
      </c>
      <c r="C16" s="45">
        <f t="shared" si="3"/>
        <v>64</v>
      </c>
      <c r="D16" s="78">
        <f t="shared" si="3"/>
        <v>92</v>
      </c>
      <c r="E16" s="78">
        <f t="shared" si="3"/>
        <v>77</v>
      </c>
      <c r="F16" s="78">
        <f t="shared" si="3"/>
        <v>44</v>
      </c>
      <c r="G16" s="78">
        <f t="shared" si="3"/>
        <v>25</v>
      </c>
      <c r="H16" s="276">
        <f t="shared" si="3"/>
        <v>0</v>
      </c>
      <c r="I16" s="276">
        <f t="shared" si="3"/>
        <v>8</v>
      </c>
      <c r="J16" s="276">
        <f t="shared" si="3"/>
        <v>8</v>
      </c>
      <c r="K16" s="46">
        <f t="shared" si="1"/>
        <v>405</v>
      </c>
      <c r="L16" s="89"/>
      <c r="M16" s="89"/>
    </row>
    <row r="17" spans="1:14" ht="15.95" customHeight="1">
      <c r="A17" s="155" t="s">
        <v>54</v>
      </c>
      <c r="B17" s="66">
        <f>SUM(B18:B23)</f>
        <v>60</v>
      </c>
      <c r="C17" s="33">
        <f t="shared" ref="C17:J17" si="4">SUM(C18:C23)</f>
        <v>38</v>
      </c>
      <c r="D17" s="77">
        <f t="shared" si="4"/>
        <v>59</v>
      </c>
      <c r="E17" s="77">
        <f>SUM(E18:E23)</f>
        <v>56</v>
      </c>
      <c r="F17" s="77">
        <f t="shared" si="4"/>
        <v>31</v>
      </c>
      <c r="G17" s="77">
        <f t="shared" si="4"/>
        <v>11</v>
      </c>
      <c r="H17" s="275">
        <f t="shared" si="4"/>
        <v>0</v>
      </c>
      <c r="I17" s="275">
        <f t="shared" si="4"/>
        <v>0</v>
      </c>
      <c r="J17" s="275">
        <f t="shared" si="4"/>
        <v>0</v>
      </c>
      <c r="K17" s="102">
        <f t="shared" si="1"/>
        <v>255</v>
      </c>
      <c r="L17" s="89"/>
      <c r="M17" s="89"/>
      <c r="N17" s="89"/>
    </row>
    <row r="18" spans="1:14" ht="15.95" customHeight="1">
      <c r="A18" s="35" t="s">
        <v>148</v>
      </c>
      <c r="B18" s="7">
        <v>15</v>
      </c>
      <c r="C18" s="8">
        <v>9</v>
      </c>
      <c r="D18" s="73">
        <v>15</v>
      </c>
      <c r="E18" s="73">
        <v>8</v>
      </c>
      <c r="F18" s="73">
        <v>8</v>
      </c>
      <c r="G18" s="73">
        <v>0</v>
      </c>
      <c r="H18" s="212">
        <v>0</v>
      </c>
      <c r="I18" s="212">
        <v>0</v>
      </c>
      <c r="J18" s="212">
        <v>0</v>
      </c>
      <c r="K18" s="16">
        <f t="shared" si="1"/>
        <v>55</v>
      </c>
      <c r="L18" s="89"/>
      <c r="M18" s="89"/>
    </row>
    <row r="19" spans="1:14" ht="15.95" customHeight="1">
      <c r="A19" s="35" t="s">
        <v>56</v>
      </c>
      <c r="B19" s="66">
        <v>32</v>
      </c>
      <c r="C19" s="33">
        <v>18</v>
      </c>
      <c r="D19" s="77">
        <v>20</v>
      </c>
      <c r="E19" s="77">
        <v>13</v>
      </c>
      <c r="F19" s="77">
        <v>9</v>
      </c>
      <c r="G19" s="77">
        <v>0</v>
      </c>
      <c r="H19" s="275">
        <v>0</v>
      </c>
      <c r="I19" s="275">
        <v>0</v>
      </c>
      <c r="J19" s="275">
        <v>0</v>
      </c>
      <c r="K19" s="102">
        <f t="shared" si="1"/>
        <v>92</v>
      </c>
      <c r="L19" s="89"/>
      <c r="M19" s="89"/>
    </row>
    <row r="20" spans="1:14" ht="15.95" customHeight="1">
      <c r="A20" s="35" t="s">
        <v>170</v>
      </c>
      <c r="B20" s="84">
        <v>0</v>
      </c>
      <c r="C20" s="85">
        <v>0</v>
      </c>
      <c r="D20" s="100">
        <v>0</v>
      </c>
      <c r="E20" s="100">
        <v>1</v>
      </c>
      <c r="F20" s="100">
        <v>0</v>
      </c>
      <c r="G20" s="100">
        <v>0</v>
      </c>
      <c r="H20" s="274">
        <v>0</v>
      </c>
      <c r="I20" s="274">
        <v>0</v>
      </c>
      <c r="J20" s="274">
        <v>0</v>
      </c>
      <c r="K20" s="86">
        <f t="shared" si="1"/>
        <v>1</v>
      </c>
      <c r="L20" s="89"/>
      <c r="M20" s="89"/>
    </row>
    <row r="21" spans="1:14" ht="15.95" customHeight="1">
      <c r="A21" s="35" t="s">
        <v>78</v>
      </c>
      <c r="B21" s="66">
        <v>2</v>
      </c>
      <c r="C21" s="33">
        <v>0</v>
      </c>
      <c r="D21" s="77">
        <v>1</v>
      </c>
      <c r="E21" s="77">
        <v>0</v>
      </c>
      <c r="F21" s="77">
        <v>0</v>
      </c>
      <c r="G21" s="77">
        <v>0</v>
      </c>
      <c r="H21" s="275">
        <v>0</v>
      </c>
      <c r="I21" s="275">
        <v>0</v>
      </c>
      <c r="J21" s="275">
        <v>0</v>
      </c>
      <c r="K21" s="102">
        <f t="shared" si="1"/>
        <v>3</v>
      </c>
      <c r="L21" s="89"/>
      <c r="M21" s="89"/>
    </row>
    <row r="22" spans="1:14" ht="15.95" customHeight="1">
      <c r="A22" s="35" t="s">
        <v>79</v>
      </c>
      <c r="B22" s="84">
        <v>3</v>
      </c>
      <c r="C22" s="85">
        <v>1</v>
      </c>
      <c r="D22" s="100">
        <v>2</v>
      </c>
      <c r="E22" s="100">
        <v>2</v>
      </c>
      <c r="F22" s="100">
        <v>1</v>
      </c>
      <c r="G22" s="100">
        <v>0</v>
      </c>
      <c r="H22" s="274">
        <v>0</v>
      </c>
      <c r="I22" s="274">
        <v>0</v>
      </c>
      <c r="J22" s="274">
        <v>0</v>
      </c>
      <c r="K22" s="86">
        <f t="shared" si="1"/>
        <v>9</v>
      </c>
      <c r="L22" s="89"/>
      <c r="M22" s="89"/>
    </row>
    <row r="23" spans="1:14" ht="15.95" customHeight="1">
      <c r="A23" s="35" t="s">
        <v>90</v>
      </c>
      <c r="B23" s="66">
        <v>8</v>
      </c>
      <c r="C23" s="33">
        <v>10</v>
      </c>
      <c r="D23" s="77">
        <v>21</v>
      </c>
      <c r="E23" s="77">
        <v>32</v>
      </c>
      <c r="F23" s="77">
        <v>13</v>
      </c>
      <c r="G23" s="77">
        <v>11</v>
      </c>
      <c r="H23" s="275">
        <v>0</v>
      </c>
      <c r="I23" s="275">
        <v>0</v>
      </c>
      <c r="J23" s="275">
        <v>0</v>
      </c>
      <c r="K23" s="102">
        <f t="shared" si="1"/>
        <v>95</v>
      </c>
      <c r="L23" s="89"/>
      <c r="M23" s="89"/>
    </row>
    <row r="24" spans="1:14" ht="15.95" customHeight="1">
      <c r="A24" s="155" t="s">
        <v>67</v>
      </c>
      <c r="B24" s="84">
        <v>27</v>
      </c>
      <c r="C24" s="85">
        <v>26</v>
      </c>
      <c r="D24" s="100">
        <v>33</v>
      </c>
      <c r="E24" s="100">
        <v>21</v>
      </c>
      <c r="F24" s="100">
        <v>13</v>
      </c>
      <c r="G24" s="100">
        <v>14</v>
      </c>
      <c r="H24" s="274">
        <v>0</v>
      </c>
      <c r="I24" s="274">
        <v>8</v>
      </c>
      <c r="J24" s="274">
        <v>8</v>
      </c>
      <c r="K24" s="86">
        <f t="shared" si="1"/>
        <v>150</v>
      </c>
      <c r="L24" s="89"/>
      <c r="M24" s="89"/>
    </row>
    <row r="25" spans="1:14" ht="15.95" customHeight="1">
      <c r="A25" s="19"/>
      <c r="B25" s="66"/>
      <c r="C25" s="33"/>
      <c r="D25" s="77"/>
      <c r="E25" s="77"/>
      <c r="F25" s="77"/>
      <c r="G25" s="77"/>
      <c r="H25" s="275"/>
      <c r="I25" s="275"/>
      <c r="J25" s="275"/>
      <c r="K25" s="102"/>
      <c r="L25" s="89"/>
      <c r="M25" s="89"/>
    </row>
    <row r="26" spans="1:14" ht="15.95" customHeight="1">
      <c r="A26" s="19" t="s">
        <v>91</v>
      </c>
      <c r="B26" s="65">
        <f t="shared" ref="B26:J26" si="5">B27+B31+B35+B36+B38+B37</f>
        <v>87</v>
      </c>
      <c r="C26" s="42">
        <f t="shared" si="5"/>
        <v>64</v>
      </c>
      <c r="D26" s="42">
        <f>D27+D31+D35+D36+D38+D37</f>
        <v>92</v>
      </c>
      <c r="E26" s="42">
        <f>E27+E31+E35+E36+E38+E37+E34</f>
        <v>77</v>
      </c>
      <c r="F26" s="42">
        <f t="shared" si="5"/>
        <v>44</v>
      </c>
      <c r="G26" s="42">
        <f t="shared" si="5"/>
        <v>25</v>
      </c>
      <c r="H26" s="277">
        <f t="shared" si="5"/>
        <v>0</v>
      </c>
      <c r="I26" s="277">
        <f t="shared" si="5"/>
        <v>8</v>
      </c>
      <c r="J26" s="277">
        <f t="shared" si="5"/>
        <v>8</v>
      </c>
      <c r="K26" s="101">
        <f t="shared" si="1"/>
        <v>405</v>
      </c>
      <c r="L26" s="89"/>
      <c r="M26" s="89"/>
    </row>
    <row r="27" spans="1:14" ht="15.95" customHeight="1">
      <c r="A27" s="20" t="s">
        <v>92</v>
      </c>
      <c r="B27" s="66">
        <f>SUM(B28:B30)</f>
        <v>22</v>
      </c>
      <c r="C27" s="33">
        <f t="shared" ref="C27:J27" si="6">SUM(C28:C30)</f>
        <v>12</v>
      </c>
      <c r="D27" s="33">
        <f t="shared" si="6"/>
        <v>22</v>
      </c>
      <c r="E27" s="33">
        <f t="shared" si="6"/>
        <v>11</v>
      </c>
      <c r="F27" s="33">
        <f t="shared" si="6"/>
        <v>9</v>
      </c>
      <c r="G27" s="33">
        <f t="shared" si="6"/>
        <v>1</v>
      </c>
      <c r="H27" s="278">
        <f t="shared" si="6"/>
        <v>0</v>
      </c>
      <c r="I27" s="278">
        <f t="shared" si="6"/>
        <v>0</v>
      </c>
      <c r="J27" s="278">
        <f t="shared" si="6"/>
        <v>0</v>
      </c>
      <c r="K27" s="102">
        <f t="shared" si="1"/>
        <v>77</v>
      </c>
      <c r="L27" s="216"/>
      <c r="M27" s="89"/>
    </row>
    <row r="28" spans="1:14" ht="15.95" customHeight="1">
      <c r="A28" s="156" t="s">
        <v>147</v>
      </c>
      <c r="B28" s="7">
        <v>14</v>
      </c>
      <c r="C28" s="8">
        <v>9</v>
      </c>
      <c r="D28" s="73">
        <v>15</v>
      </c>
      <c r="E28" s="73">
        <v>6</v>
      </c>
      <c r="F28" s="73">
        <v>5</v>
      </c>
      <c r="G28" s="73">
        <v>0</v>
      </c>
      <c r="H28" s="212">
        <v>0</v>
      </c>
      <c r="I28" s="212">
        <v>0</v>
      </c>
      <c r="J28" s="212">
        <v>0</v>
      </c>
      <c r="K28" s="16">
        <f t="shared" si="1"/>
        <v>49</v>
      </c>
      <c r="L28" s="175"/>
      <c r="M28" s="89"/>
    </row>
    <row r="29" spans="1:14" ht="15.95" customHeight="1">
      <c r="A29" s="156" t="s">
        <v>146</v>
      </c>
      <c r="B29" s="66">
        <v>6</v>
      </c>
      <c r="C29" s="33">
        <v>3</v>
      </c>
      <c r="D29" s="77">
        <v>6</v>
      </c>
      <c r="E29" s="77">
        <v>5</v>
      </c>
      <c r="F29" s="77">
        <v>4</v>
      </c>
      <c r="G29" s="77">
        <v>1</v>
      </c>
      <c r="H29" s="275">
        <v>0</v>
      </c>
      <c r="I29" s="275">
        <v>0</v>
      </c>
      <c r="J29" s="275">
        <v>0</v>
      </c>
      <c r="K29" s="102">
        <f t="shared" si="1"/>
        <v>25</v>
      </c>
      <c r="L29" s="175"/>
      <c r="M29" s="89"/>
    </row>
    <row r="30" spans="1:14" ht="15.95" customHeight="1">
      <c r="A30" s="156" t="s">
        <v>6</v>
      </c>
      <c r="B30" s="84">
        <v>2</v>
      </c>
      <c r="C30" s="85">
        <v>0</v>
      </c>
      <c r="D30" s="100">
        <v>1</v>
      </c>
      <c r="E30" s="100">
        <v>0</v>
      </c>
      <c r="F30" s="100">
        <v>0</v>
      </c>
      <c r="G30" s="100">
        <v>0</v>
      </c>
      <c r="H30" s="274">
        <v>0</v>
      </c>
      <c r="I30" s="274">
        <v>0</v>
      </c>
      <c r="J30" s="274">
        <v>0</v>
      </c>
      <c r="K30" s="86">
        <f t="shared" si="1"/>
        <v>3</v>
      </c>
      <c r="L30" s="89"/>
      <c r="M30" s="89"/>
    </row>
    <row r="31" spans="1:14" ht="15.95" customHeight="1">
      <c r="A31" s="20" t="s">
        <v>93</v>
      </c>
      <c r="B31" s="10">
        <f>SUM(B32:B33)</f>
        <v>51</v>
      </c>
      <c r="C31" s="11">
        <f t="shared" ref="C31:I31" si="7">SUM(C32:C33)</f>
        <v>38</v>
      </c>
      <c r="D31" s="74">
        <f t="shared" si="7"/>
        <v>39</v>
      </c>
      <c r="E31" s="74">
        <f t="shared" si="7"/>
        <v>16</v>
      </c>
      <c r="F31" s="74">
        <f t="shared" si="7"/>
        <v>15</v>
      </c>
      <c r="G31" s="74">
        <f t="shared" si="7"/>
        <v>0</v>
      </c>
      <c r="H31" s="272">
        <f t="shared" si="7"/>
        <v>0</v>
      </c>
      <c r="I31" s="272">
        <f t="shared" si="7"/>
        <v>0</v>
      </c>
      <c r="J31" s="272">
        <f>SUM(J32:J33)</f>
        <v>0</v>
      </c>
      <c r="K31" s="88">
        <f t="shared" si="1"/>
        <v>159</v>
      </c>
      <c r="L31" s="175"/>
      <c r="M31" s="89"/>
    </row>
    <row r="32" spans="1:14" ht="15.95" customHeight="1">
      <c r="A32" s="156" t="s">
        <v>51</v>
      </c>
      <c r="B32" s="84">
        <v>22</v>
      </c>
      <c r="C32" s="85">
        <v>19</v>
      </c>
      <c r="D32" s="100">
        <v>12</v>
      </c>
      <c r="E32" s="100">
        <v>5</v>
      </c>
      <c r="F32" s="100">
        <v>8</v>
      </c>
      <c r="G32" s="100">
        <v>0</v>
      </c>
      <c r="H32" s="274">
        <v>0</v>
      </c>
      <c r="I32" s="274">
        <v>0</v>
      </c>
      <c r="J32" s="274">
        <v>0</v>
      </c>
      <c r="K32" s="86">
        <f t="shared" si="1"/>
        <v>66</v>
      </c>
      <c r="L32" s="89"/>
      <c r="M32" s="89"/>
    </row>
    <row r="33" spans="1:13" ht="15.95" customHeight="1">
      <c r="A33" s="156" t="s">
        <v>52</v>
      </c>
      <c r="B33" s="10">
        <v>29</v>
      </c>
      <c r="C33" s="11">
        <v>19</v>
      </c>
      <c r="D33" s="74">
        <v>27</v>
      </c>
      <c r="E33" s="74">
        <v>11</v>
      </c>
      <c r="F33" s="74">
        <v>7</v>
      </c>
      <c r="G33" s="74">
        <v>0</v>
      </c>
      <c r="H33" s="272">
        <v>0</v>
      </c>
      <c r="I33" s="272">
        <v>0</v>
      </c>
      <c r="J33" s="272">
        <v>0</v>
      </c>
      <c r="K33" s="88">
        <f t="shared" si="1"/>
        <v>93</v>
      </c>
      <c r="L33" s="89"/>
      <c r="M33" s="89"/>
    </row>
    <row r="34" spans="1:13" ht="15.95" customHeight="1">
      <c r="A34" s="20" t="s">
        <v>171</v>
      </c>
      <c r="B34" s="7">
        <v>0</v>
      </c>
      <c r="C34" s="8">
        <v>0</v>
      </c>
      <c r="D34" s="73">
        <v>0</v>
      </c>
      <c r="E34" s="73">
        <v>1</v>
      </c>
      <c r="F34" s="73">
        <v>0</v>
      </c>
      <c r="G34" s="73">
        <v>0</v>
      </c>
      <c r="H34" s="212">
        <v>0</v>
      </c>
      <c r="I34" s="212">
        <v>0</v>
      </c>
      <c r="J34" s="212">
        <v>0</v>
      </c>
      <c r="K34" s="16">
        <f t="shared" si="1"/>
        <v>1</v>
      </c>
      <c r="L34" s="89"/>
      <c r="M34" s="89"/>
    </row>
    <row r="35" spans="1:13" ht="15.95" customHeight="1">
      <c r="A35" s="20" t="s">
        <v>78</v>
      </c>
      <c r="B35" s="10">
        <v>2</v>
      </c>
      <c r="C35" s="11">
        <v>0</v>
      </c>
      <c r="D35" s="74">
        <v>2</v>
      </c>
      <c r="E35" s="74">
        <v>2</v>
      </c>
      <c r="F35" s="74">
        <v>0</v>
      </c>
      <c r="G35" s="74">
        <v>0</v>
      </c>
      <c r="H35" s="272">
        <v>0</v>
      </c>
      <c r="I35" s="272">
        <v>0</v>
      </c>
      <c r="J35" s="272">
        <v>0</v>
      </c>
      <c r="K35" s="88">
        <f t="shared" si="1"/>
        <v>6</v>
      </c>
      <c r="L35" s="89"/>
      <c r="M35" s="89"/>
    </row>
    <row r="36" spans="1:13" ht="15.95" customHeight="1">
      <c r="A36" s="20" t="s">
        <v>79</v>
      </c>
      <c r="B36" s="7">
        <v>3</v>
      </c>
      <c r="C36" s="8">
        <v>1</v>
      </c>
      <c r="D36" s="73">
        <v>2</v>
      </c>
      <c r="E36" s="73">
        <v>3</v>
      </c>
      <c r="F36" s="73">
        <v>1</v>
      </c>
      <c r="G36" s="73">
        <v>0</v>
      </c>
      <c r="H36" s="212">
        <v>0</v>
      </c>
      <c r="I36" s="212">
        <v>0</v>
      </c>
      <c r="J36" s="212">
        <v>0</v>
      </c>
      <c r="K36" s="16">
        <f t="shared" si="1"/>
        <v>10</v>
      </c>
      <c r="L36" s="89"/>
      <c r="M36" s="89"/>
    </row>
    <row r="37" spans="1:13" ht="15.95" customHeight="1">
      <c r="A37" s="20" t="s">
        <v>101</v>
      </c>
      <c r="B37" s="10">
        <v>0</v>
      </c>
      <c r="C37" s="11">
        <v>1</v>
      </c>
      <c r="D37" s="74">
        <v>0</v>
      </c>
      <c r="E37" s="74">
        <v>1</v>
      </c>
      <c r="F37" s="74">
        <v>1</v>
      </c>
      <c r="G37" s="74">
        <v>2</v>
      </c>
      <c r="H37" s="272">
        <v>0</v>
      </c>
      <c r="I37" s="272">
        <v>0</v>
      </c>
      <c r="J37" s="272">
        <v>0</v>
      </c>
      <c r="K37" s="88">
        <f t="shared" si="1"/>
        <v>5</v>
      </c>
      <c r="L37" s="89"/>
      <c r="M37" s="89"/>
    </row>
    <row r="38" spans="1:13" ht="15.95" customHeight="1">
      <c r="A38" s="20" t="s">
        <v>90</v>
      </c>
      <c r="B38" s="84">
        <v>9</v>
      </c>
      <c r="C38" s="85">
        <v>12</v>
      </c>
      <c r="D38" s="100">
        <v>27</v>
      </c>
      <c r="E38" s="100">
        <v>43</v>
      </c>
      <c r="F38" s="100">
        <v>18</v>
      </c>
      <c r="G38" s="100">
        <v>22</v>
      </c>
      <c r="H38" s="274">
        <v>0</v>
      </c>
      <c r="I38" s="274">
        <v>8</v>
      </c>
      <c r="J38" s="274">
        <v>8</v>
      </c>
      <c r="K38" s="86">
        <f t="shared" si="1"/>
        <v>147</v>
      </c>
      <c r="L38" s="89"/>
      <c r="M38" s="89"/>
    </row>
    <row r="39" spans="1:13" ht="15.95" customHeight="1">
      <c r="A39" s="20"/>
      <c r="B39" s="10"/>
      <c r="C39" s="11"/>
      <c r="D39" s="74"/>
      <c r="E39" s="74"/>
      <c r="F39" s="74"/>
      <c r="G39" s="74"/>
      <c r="H39" s="272"/>
      <c r="I39" s="272"/>
      <c r="J39" s="272"/>
      <c r="K39" s="88"/>
      <c r="L39" s="89"/>
      <c r="M39" s="89"/>
    </row>
    <row r="40" spans="1:13" ht="15.95" customHeight="1">
      <c r="A40" s="19" t="s">
        <v>96</v>
      </c>
      <c r="B40" s="150">
        <f>SUM(B41,B43,B47,B49,B53,B51)</f>
        <v>87</v>
      </c>
      <c r="C40" s="76">
        <f t="shared" ref="C40:D40" si="8">SUM(C41,C43,C47,C49,C53,C51)</f>
        <v>64</v>
      </c>
      <c r="D40" s="76">
        <f t="shared" si="8"/>
        <v>92</v>
      </c>
      <c r="E40" s="76">
        <f>SUM(E41,E43,E47,E49,E53,E51)+E45</f>
        <v>77</v>
      </c>
      <c r="F40" s="42">
        <f>SUM(F41,F43,F47,F49,F53,F51)</f>
        <v>44</v>
      </c>
      <c r="G40" s="76">
        <f>SUM(G41,G43,G47,G49,G53,G51)</f>
        <v>25</v>
      </c>
      <c r="H40" s="277">
        <f t="shared" ref="H40:J40" si="9">SUM(H41,H43,H47,H49,H53,H51)</f>
        <v>0</v>
      </c>
      <c r="I40" s="277">
        <f t="shared" si="9"/>
        <v>8</v>
      </c>
      <c r="J40" s="277">
        <f t="shared" si="9"/>
        <v>8</v>
      </c>
      <c r="K40" s="101">
        <f t="shared" si="1"/>
        <v>405</v>
      </c>
      <c r="L40" s="89"/>
      <c r="M40" s="89"/>
    </row>
    <row r="41" spans="1:13" ht="15.95" customHeight="1">
      <c r="A41" s="20" t="s">
        <v>87</v>
      </c>
      <c r="B41" s="10">
        <v>22</v>
      </c>
      <c r="C41" s="11">
        <v>12</v>
      </c>
      <c r="D41" s="74">
        <v>22</v>
      </c>
      <c r="E41" s="74">
        <v>11</v>
      </c>
      <c r="F41" s="74">
        <v>9</v>
      </c>
      <c r="G41" s="74">
        <v>1</v>
      </c>
      <c r="H41" s="272">
        <v>0</v>
      </c>
      <c r="I41" s="272">
        <v>0</v>
      </c>
      <c r="J41" s="272">
        <v>0</v>
      </c>
      <c r="K41" s="88">
        <f t="shared" si="1"/>
        <v>77</v>
      </c>
      <c r="L41" s="89"/>
      <c r="M41" s="89"/>
    </row>
    <row r="42" spans="1:13" ht="15.95" customHeight="1">
      <c r="A42" s="35" t="s">
        <v>81</v>
      </c>
      <c r="B42" s="84">
        <v>16</v>
      </c>
      <c r="C42" s="85">
        <v>6</v>
      </c>
      <c r="D42" s="100">
        <v>14</v>
      </c>
      <c r="E42" s="100">
        <v>5</v>
      </c>
      <c r="F42" s="100">
        <v>5</v>
      </c>
      <c r="G42" s="100">
        <v>0</v>
      </c>
      <c r="H42" s="274">
        <v>0</v>
      </c>
      <c r="I42" s="274">
        <v>0</v>
      </c>
      <c r="J42" s="274">
        <v>0</v>
      </c>
      <c r="K42" s="86">
        <f t="shared" si="1"/>
        <v>46</v>
      </c>
      <c r="L42" s="89"/>
      <c r="M42" s="89"/>
    </row>
    <row r="43" spans="1:13" ht="15.95" customHeight="1">
      <c r="A43" s="20" t="s">
        <v>93</v>
      </c>
      <c r="B43" s="10">
        <v>51</v>
      </c>
      <c r="C43" s="11">
        <v>38</v>
      </c>
      <c r="D43" s="74">
        <v>39</v>
      </c>
      <c r="E43" s="74">
        <v>16</v>
      </c>
      <c r="F43" s="74">
        <v>15</v>
      </c>
      <c r="G43" s="74">
        <v>0</v>
      </c>
      <c r="H43" s="272">
        <v>0</v>
      </c>
      <c r="I43" s="272">
        <v>0</v>
      </c>
      <c r="J43" s="272">
        <v>0</v>
      </c>
      <c r="K43" s="88">
        <f t="shared" si="1"/>
        <v>159</v>
      </c>
      <c r="L43" s="89"/>
      <c r="M43" s="89"/>
    </row>
    <row r="44" spans="1:13" ht="15.95" customHeight="1">
      <c r="A44" s="35" t="s">
        <v>81</v>
      </c>
      <c r="B44" s="84">
        <v>15</v>
      </c>
      <c r="C44" s="85">
        <v>13</v>
      </c>
      <c r="D44" s="100">
        <v>16</v>
      </c>
      <c r="E44" s="100">
        <v>5</v>
      </c>
      <c r="F44" s="100">
        <v>2</v>
      </c>
      <c r="G44" s="100">
        <v>0</v>
      </c>
      <c r="H44" s="274">
        <v>0</v>
      </c>
      <c r="I44" s="274">
        <v>0</v>
      </c>
      <c r="J44" s="274">
        <v>0</v>
      </c>
      <c r="K44" s="86">
        <f t="shared" si="1"/>
        <v>51</v>
      </c>
      <c r="L44" s="89"/>
      <c r="M44" s="89"/>
    </row>
    <row r="45" spans="1:13" ht="15.95" customHeight="1">
      <c r="A45" s="20" t="s">
        <v>170</v>
      </c>
      <c r="B45" s="66">
        <v>0</v>
      </c>
      <c r="C45" s="33">
        <v>0</v>
      </c>
      <c r="D45" s="77">
        <v>0</v>
      </c>
      <c r="E45" s="77">
        <v>1</v>
      </c>
      <c r="F45" s="77">
        <v>0</v>
      </c>
      <c r="G45" s="77">
        <v>0</v>
      </c>
      <c r="H45" s="275">
        <v>0</v>
      </c>
      <c r="I45" s="275">
        <v>0</v>
      </c>
      <c r="J45" s="275">
        <v>0</v>
      </c>
      <c r="K45" s="102">
        <f t="shared" si="1"/>
        <v>1</v>
      </c>
      <c r="L45" s="89"/>
      <c r="M45" s="89"/>
    </row>
    <row r="46" spans="1:13" ht="15.95" customHeight="1">
      <c r="A46" s="35" t="s">
        <v>81</v>
      </c>
      <c r="B46" s="84">
        <v>0</v>
      </c>
      <c r="C46" s="85">
        <v>0</v>
      </c>
      <c r="D46" s="100">
        <v>0</v>
      </c>
      <c r="E46" s="100">
        <v>1</v>
      </c>
      <c r="F46" s="100">
        <v>0</v>
      </c>
      <c r="G46" s="100">
        <v>0</v>
      </c>
      <c r="H46" s="274">
        <v>0</v>
      </c>
      <c r="I46" s="274">
        <v>0</v>
      </c>
      <c r="J46" s="274">
        <v>0</v>
      </c>
      <c r="K46" s="86">
        <f t="shared" si="1"/>
        <v>1</v>
      </c>
      <c r="L46" s="89"/>
      <c r="M46" s="89"/>
    </row>
    <row r="47" spans="1:13" ht="15.95" customHeight="1">
      <c r="A47" s="20" t="s">
        <v>78</v>
      </c>
      <c r="B47" s="66">
        <v>2</v>
      </c>
      <c r="C47" s="33">
        <v>0</v>
      </c>
      <c r="D47" s="77">
        <v>2</v>
      </c>
      <c r="E47" s="77">
        <v>2</v>
      </c>
      <c r="F47" s="77">
        <v>0</v>
      </c>
      <c r="G47" s="77">
        <v>0</v>
      </c>
      <c r="H47" s="275">
        <v>0</v>
      </c>
      <c r="I47" s="275">
        <v>0</v>
      </c>
      <c r="J47" s="275">
        <v>0</v>
      </c>
      <c r="K47" s="102">
        <f t="shared" si="1"/>
        <v>6</v>
      </c>
      <c r="L47" s="89"/>
      <c r="M47" s="89"/>
    </row>
    <row r="48" spans="1:13" ht="15.95" customHeight="1">
      <c r="A48" s="35" t="s">
        <v>81</v>
      </c>
      <c r="B48" s="84">
        <v>2</v>
      </c>
      <c r="C48" s="85">
        <v>0</v>
      </c>
      <c r="D48" s="100">
        <v>1</v>
      </c>
      <c r="E48" s="100">
        <v>0</v>
      </c>
      <c r="F48" s="100">
        <v>0</v>
      </c>
      <c r="G48" s="100">
        <v>0</v>
      </c>
      <c r="H48" s="274">
        <v>0</v>
      </c>
      <c r="I48" s="274">
        <v>0</v>
      </c>
      <c r="J48" s="274">
        <v>0</v>
      </c>
      <c r="K48" s="86">
        <f t="shared" si="1"/>
        <v>3</v>
      </c>
      <c r="L48" s="89"/>
      <c r="M48" s="89"/>
    </row>
    <row r="49" spans="1:13" ht="15.95" customHeight="1">
      <c r="A49" s="20" t="s">
        <v>79</v>
      </c>
      <c r="B49" s="66">
        <v>3</v>
      </c>
      <c r="C49" s="33">
        <v>1</v>
      </c>
      <c r="D49" s="77">
        <v>2</v>
      </c>
      <c r="E49" s="77">
        <v>3</v>
      </c>
      <c r="F49" s="77">
        <v>1</v>
      </c>
      <c r="G49" s="77">
        <v>0</v>
      </c>
      <c r="H49" s="275">
        <v>0</v>
      </c>
      <c r="I49" s="275">
        <v>0</v>
      </c>
      <c r="J49" s="275">
        <v>0</v>
      </c>
      <c r="K49" s="102">
        <f t="shared" si="1"/>
        <v>10</v>
      </c>
      <c r="L49" s="89"/>
      <c r="M49" s="89"/>
    </row>
    <row r="50" spans="1:13" ht="15.95" customHeight="1">
      <c r="A50" s="35" t="s">
        <v>81</v>
      </c>
      <c r="B50" s="84">
        <v>3</v>
      </c>
      <c r="C50" s="85">
        <v>0</v>
      </c>
      <c r="D50" s="100">
        <v>0</v>
      </c>
      <c r="E50" s="100">
        <v>1</v>
      </c>
      <c r="F50" s="100">
        <v>0</v>
      </c>
      <c r="G50" s="100">
        <v>0</v>
      </c>
      <c r="H50" s="274">
        <v>0</v>
      </c>
      <c r="I50" s="274">
        <v>0</v>
      </c>
      <c r="J50" s="274">
        <v>0</v>
      </c>
      <c r="K50" s="86">
        <f t="shared" si="1"/>
        <v>4</v>
      </c>
      <c r="L50" s="89"/>
      <c r="M50" s="89"/>
    </row>
    <row r="51" spans="1:13" ht="15.95" customHeight="1">
      <c r="A51" s="20" t="s">
        <v>100</v>
      </c>
      <c r="B51" s="66">
        <v>0</v>
      </c>
      <c r="C51" s="33">
        <v>1</v>
      </c>
      <c r="D51" s="77">
        <v>0</v>
      </c>
      <c r="E51" s="77">
        <v>1</v>
      </c>
      <c r="F51" s="77">
        <v>1</v>
      </c>
      <c r="G51" s="77">
        <v>2</v>
      </c>
      <c r="H51" s="275">
        <v>0</v>
      </c>
      <c r="I51" s="275">
        <v>0</v>
      </c>
      <c r="J51" s="275">
        <v>0</v>
      </c>
      <c r="K51" s="102">
        <f t="shared" si="1"/>
        <v>5</v>
      </c>
      <c r="L51" s="89"/>
      <c r="M51" s="89"/>
    </row>
    <row r="52" spans="1:13" ht="15.95" customHeight="1">
      <c r="A52" s="35" t="s">
        <v>81</v>
      </c>
      <c r="B52" s="84">
        <v>0</v>
      </c>
      <c r="C52" s="85">
        <v>1</v>
      </c>
      <c r="D52" s="100">
        <v>0</v>
      </c>
      <c r="E52" s="100">
        <v>0</v>
      </c>
      <c r="F52" s="100">
        <v>0</v>
      </c>
      <c r="G52" s="100">
        <v>0</v>
      </c>
      <c r="H52" s="274">
        <v>0</v>
      </c>
      <c r="I52" s="274">
        <v>0</v>
      </c>
      <c r="J52" s="274">
        <v>0</v>
      </c>
      <c r="K52" s="86">
        <f t="shared" si="1"/>
        <v>1</v>
      </c>
      <c r="L52" s="89"/>
      <c r="M52" s="89"/>
    </row>
    <row r="53" spans="1:13" ht="15.95" customHeight="1">
      <c r="A53" s="20" t="s">
        <v>90</v>
      </c>
      <c r="B53" s="10">
        <v>9</v>
      </c>
      <c r="C53" s="11">
        <v>12</v>
      </c>
      <c r="D53" s="74">
        <v>27</v>
      </c>
      <c r="E53" s="74">
        <v>43</v>
      </c>
      <c r="F53" s="74">
        <v>18</v>
      </c>
      <c r="G53" s="74">
        <v>22</v>
      </c>
      <c r="H53" s="272">
        <v>0</v>
      </c>
      <c r="I53" s="272">
        <v>8</v>
      </c>
      <c r="J53" s="272">
        <v>8</v>
      </c>
      <c r="K53" s="88">
        <f t="shared" si="1"/>
        <v>147</v>
      </c>
      <c r="L53" s="89"/>
      <c r="M53" s="89"/>
    </row>
    <row r="54" spans="1:13" ht="15.95" customHeight="1">
      <c r="A54" s="35" t="s">
        <v>81</v>
      </c>
      <c r="B54" s="84">
        <v>3</v>
      </c>
      <c r="C54" s="85">
        <v>8</v>
      </c>
      <c r="D54" s="100">
        <v>17</v>
      </c>
      <c r="E54" s="100">
        <v>13</v>
      </c>
      <c r="F54" s="100">
        <v>4</v>
      </c>
      <c r="G54" s="100">
        <v>4</v>
      </c>
      <c r="H54" s="274">
        <v>0</v>
      </c>
      <c r="I54" s="274">
        <v>0</v>
      </c>
      <c r="J54" s="274">
        <v>0</v>
      </c>
      <c r="K54" s="86">
        <f t="shared" si="1"/>
        <v>49</v>
      </c>
      <c r="L54" s="89"/>
      <c r="M54" s="89"/>
    </row>
    <row r="55" spans="1:13" ht="15.95" customHeight="1">
      <c r="A55" s="35"/>
      <c r="B55" s="10"/>
      <c r="C55" s="11"/>
      <c r="D55" s="74"/>
      <c r="E55" s="74"/>
      <c r="F55" s="74"/>
      <c r="G55" s="74"/>
      <c r="H55" s="272"/>
      <c r="I55" s="272"/>
      <c r="J55" s="272"/>
      <c r="K55" s="88"/>
      <c r="L55" s="89"/>
      <c r="M55" s="89"/>
    </row>
    <row r="56" spans="1:13" ht="15.95" customHeight="1">
      <c r="A56" s="19" t="s">
        <v>74</v>
      </c>
      <c r="B56" s="65">
        <f>B58+B70+B75+B90+B83+B97+B102+B64</f>
        <v>87</v>
      </c>
      <c r="C56" s="42">
        <f t="shared" ref="C56:J56" si="10">C58+C70+C75+C90+C83+C97+C102+C64</f>
        <v>64</v>
      </c>
      <c r="D56" s="76">
        <f t="shared" si="10"/>
        <v>92</v>
      </c>
      <c r="E56" s="76">
        <f t="shared" si="10"/>
        <v>77</v>
      </c>
      <c r="F56" s="76">
        <f t="shared" si="10"/>
        <v>44</v>
      </c>
      <c r="G56" s="76">
        <f t="shared" si="10"/>
        <v>25</v>
      </c>
      <c r="H56" s="277">
        <f t="shared" si="10"/>
        <v>0</v>
      </c>
      <c r="I56" s="277">
        <f t="shared" si="10"/>
        <v>8</v>
      </c>
      <c r="J56" s="277">
        <f t="shared" si="10"/>
        <v>8</v>
      </c>
      <c r="K56" s="101">
        <f t="shared" si="1"/>
        <v>405</v>
      </c>
      <c r="L56" s="89"/>
      <c r="M56" s="89"/>
    </row>
    <row r="57" spans="1:13" ht="15.95" customHeight="1">
      <c r="A57" s="19"/>
      <c r="B57" s="103"/>
      <c r="C57" s="104"/>
      <c r="D57" s="105"/>
      <c r="E57" s="105"/>
      <c r="F57" s="105"/>
      <c r="G57" s="105"/>
      <c r="H57" s="279"/>
      <c r="I57" s="279"/>
      <c r="J57" s="279"/>
      <c r="K57" s="106"/>
      <c r="L57" s="89"/>
      <c r="M57" s="89"/>
    </row>
    <row r="58" spans="1:13" ht="15.95" customHeight="1">
      <c r="A58" s="20" t="s">
        <v>80</v>
      </c>
      <c r="B58" s="84">
        <f>SUM(B59:B62)</f>
        <v>11</v>
      </c>
      <c r="C58" s="85">
        <f t="shared" ref="C58:J58" si="11">SUM(C59:C62)</f>
        <v>9</v>
      </c>
      <c r="D58" s="100">
        <f t="shared" si="11"/>
        <v>15</v>
      </c>
      <c r="E58" s="100">
        <f t="shared" si="11"/>
        <v>13</v>
      </c>
      <c r="F58" s="100">
        <f t="shared" si="11"/>
        <v>9</v>
      </c>
      <c r="G58" s="100">
        <f t="shared" si="11"/>
        <v>6</v>
      </c>
      <c r="H58" s="274">
        <f t="shared" si="11"/>
        <v>0</v>
      </c>
      <c r="I58" s="274">
        <f t="shared" si="11"/>
        <v>1</v>
      </c>
      <c r="J58" s="274">
        <f t="shared" si="11"/>
        <v>0</v>
      </c>
      <c r="K58" s="86">
        <f t="shared" si="1"/>
        <v>64</v>
      </c>
      <c r="L58" s="89"/>
      <c r="M58" s="89"/>
    </row>
    <row r="59" spans="1:13" ht="15.95" customHeight="1">
      <c r="A59" s="35" t="s">
        <v>87</v>
      </c>
      <c r="B59" s="66">
        <v>1</v>
      </c>
      <c r="C59" s="33">
        <v>2</v>
      </c>
      <c r="D59" s="77">
        <v>2</v>
      </c>
      <c r="E59" s="77">
        <v>1</v>
      </c>
      <c r="F59" s="77">
        <v>0</v>
      </c>
      <c r="G59" s="77">
        <v>0</v>
      </c>
      <c r="H59" s="275">
        <v>0</v>
      </c>
      <c r="I59" s="275">
        <v>0</v>
      </c>
      <c r="J59" s="275">
        <v>0</v>
      </c>
      <c r="K59" s="102">
        <f t="shared" si="1"/>
        <v>6</v>
      </c>
      <c r="L59" s="89"/>
      <c r="M59" s="89"/>
    </row>
    <row r="60" spans="1:13" ht="15.95" customHeight="1">
      <c r="A60" s="35" t="s">
        <v>93</v>
      </c>
      <c r="B60" s="84">
        <v>7</v>
      </c>
      <c r="C60" s="85">
        <v>2</v>
      </c>
      <c r="D60" s="100">
        <v>2</v>
      </c>
      <c r="E60" s="100">
        <v>1</v>
      </c>
      <c r="F60" s="100">
        <v>0</v>
      </c>
      <c r="G60" s="100">
        <v>0</v>
      </c>
      <c r="H60" s="274">
        <v>0</v>
      </c>
      <c r="I60" s="274">
        <v>0</v>
      </c>
      <c r="J60" s="274">
        <v>0</v>
      </c>
      <c r="K60" s="86">
        <f t="shared" si="1"/>
        <v>12</v>
      </c>
      <c r="L60" s="89"/>
      <c r="M60" s="89"/>
    </row>
    <row r="61" spans="1:13" ht="15.95" customHeight="1">
      <c r="A61" s="35" t="s">
        <v>79</v>
      </c>
      <c r="B61" s="66">
        <v>1</v>
      </c>
      <c r="C61" s="33">
        <v>0</v>
      </c>
      <c r="D61" s="77">
        <v>0</v>
      </c>
      <c r="E61" s="77">
        <v>0</v>
      </c>
      <c r="F61" s="77">
        <v>0</v>
      </c>
      <c r="G61" s="77">
        <v>0</v>
      </c>
      <c r="H61" s="275">
        <v>0</v>
      </c>
      <c r="I61" s="275">
        <v>0</v>
      </c>
      <c r="J61" s="275">
        <v>0</v>
      </c>
      <c r="K61" s="102">
        <f t="shared" si="1"/>
        <v>1</v>
      </c>
      <c r="L61" s="89"/>
      <c r="M61" s="89"/>
    </row>
    <row r="62" spans="1:13" ht="15.95" customHeight="1">
      <c r="A62" s="35" t="s">
        <v>90</v>
      </c>
      <c r="B62" s="84">
        <v>2</v>
      </c>
      <c r="C62" s="85">
        <v>5</v>
      </c>
      <c r="D62" s="100">
        <v>11</v>
      </c>
      <c r="E62" s="100">
        <v>11</v>
      </c>
      <c r="F62" s="100">
        <v>9</v>
      </c>
      <c r="G62" s="100">
        <v>6</v>
      </c>
      <c r="H62" s="274">
        <v>0</v>
      </c>
      <c r="I62" s="274">
        <v>1</v>
      </c>
      <c r="J62" s="274">
        <v>0</v>
      </c>
      <c r="K62" s="86">
        <f t="shared" si="1"/>
        <v>45</v>
      </c>
      <c r="L62" s="89"/>
      <c r="M62" s="89"/>
    </row>
    <row r="63" spans="1:13" ht="15.95" customHeight="1">
      <c r="A63" s="35"/>
      <c r="B63" s="66"/>
      <c r="C63" s="33"/>
      <c r="D63" s="77"/>
      <c r="E63" s="77"/>
      <c r="F63" s="77"/>
      <c r="G63" s="77"/>
      <c r="H63" s="275"/>
      <c r="I63" s="275"/>
      <c r="J63" s="275"/>
      <c r="K63" s="102"/>
      <c r="L63" s="89"/>
      <c r="M63" s="89"/>
    </row>
    <row r="64" spans="1:13" ht="15.95" customHeight="1">
      <c r="A64" s="20" t="s">
        <v>85</v>
      </c>
      <c r="B64" s="84">
        <f>SUM(B65:B68)</f>
        <v>1</v>
      </c>
      <c r="C64" s="85">
        <f t="shared" ref="C64:J64" si="12">SUM(C65:C68)</f>
        <v>1</v>
      </c>
      <c r="D64" s="100">
        <f t="shared" si="12"/>
        <v>0</v>
      </c>
      <c r="E64" s="100">
        <f t="shared" si="12"/>
        <v>5</v>
      </c>
      <c r="F64" s="100">
        <f t="shared" si="12"/>
        <v>4</v>
      </c>
      <c r="G64" s="100">
        <f t="shared" si="12"/>
        <v>0</v>
      </c>
      <c r="H64" s="274">
        <f t="shared" si="12"/>
        <v>0</v>
      </c>
      <c r="I64" s="274">
        <f t="shared" si="12"/>
        <v>0</v>
      </c>
      <c r="J64" s="274">
        <f t="shared" si="12"/>
        <v>0</v>
      </c>
      <c r="K64" s="86">
        <f t="shared" si="1"/>
        <v>11</v>
      </c>
      <c r="L64" s="89"/>
      <c r="M64" s="89"/>
    </row>
    <row r="65" spans="1:13" ht="15.95" customHeight="1">
      <c r="A65" s="35" t="s">
        <v>87</v>
      </c>
      <c r="B65" s="66">
        <v>0</v>
      </c>
      <c r="C65" s="33">
        <v>0</v>
      </c>
      <c r="D65" s="77">
        <v>0</v>
      </c>
      <c r="E65" s="77">
        <v>2</v>
      </c>
      <c r="F65" s="77">
        <v>4</v>
      </c>
      <c r="G65" s="77">
        <v>0</v>
      </c>
      <c r="H65" s="275">
        <v>0</v>
      </c>
      <c r="I65" s="275">
        <v>0</v>
      </c>
      <c r="J65" s="275">
        <v>0</v>
      </c>
      <c r="K65" s="102">
        <f t="shared" si="1"/>
        <v>6</v>
      </c>
      <c r="L65" s="89"/>
      <c r="M65" s="89"/>
    </row>
    <row r="66" spans="1:13" ht="15.95" customHeight="1">
      <c r="A66" s="35" t="s">
        <v>93</v>
      </c>
      <c r="B66" s="84">
        <v>1</v>
      </c>
      <c r="C66" s="85">
        <v>1</v>
      </c>
      <c r="D66" s="100">
        <v>0</v>
      </c>
      <c r="E66" s="100">
        <v>2</v>
      </c>
      <c r="F66" s="100">
        <v>0</v>
      </c>
      <c r="G66" s="100">
        <v>0</v>
      </c>
      <c r="H66" s="274">
        <v>0</v>
      </c>
      <c r="I66" s="274">
        <v>0</v>
      </c>
      <c r="J66" s="274">
        <v>0</v>
      </c>
      <c r="K66" s="86">
        <f t="shared" si="1"/>
        <v>4</v>
      </c>
      <c r="L66" s="89"/>
      <c r="M66" s="89"/>
    </row>
    <row r="67" spans="1:13" ht="15.95" customHeight="1">
      <c r="A67" s="35" t="s">
        <v>170</v>
      </c>
      <c r="B67" s="66">
        <v>0</v>
      </c>
      <c r="C67" s="33">
        <v>0</v>
      </c>
      <c r="D67" s="77">
        <v>0</v>
      </c>
      <c r="E67" s="77">
        <v>1</v>
      </c>
      <c r="F67" s="77">
        <v>0</v>
      </c>
      <c r="G67" s="77">
        <v>0</v>
      </c>
      <c r="H67" s="275">
        <v>0</v>
      </c>
      <c r="I67" s="275">
        <v>0</v>
      </c>
      <c r="J67" s="275">
        <v>0</v>
      </c>
      <c r="K67" s="102">
        <f t="shared" si="1"/>
        <v>1</v>
      </c>
      <c r="L67" s="89"/>
      <c r="M67" s="89"/>
    </row>
    <row r="68" spans="1:13" ht="15.95" customHeight="1">
      <c r="A68" s="35" t="s">
        <v>90</v>
      </c>
      <c r="B68" s="84">
        <v>0</v>
      </c>
      <c r="C68" s="85">
        <v>0</v>
      </c>
      <c r="D68" s="100">
        <v>0</v>
      </c>
      <c r="E68" s="100">
        <v>0</v>
      </c>
      <c r="F68" s="100">
        <v>0</v>
      </c>
      <c r="G68" s="100">
        <v>0</v>
      </c>
      <c r="H68" s="274">
        <v>0</v>
      </c>
      <c r="I68" s="274">
        <v>0</v>
      </c>
      <c r="J68" s="274">
        <v>0</v>
      </c>
      <c r="K68" s="86">
        <f t="shared" si="1"/>
        <v>0</v>
      </c>
      <c r="L68" s="89"/>
      <c r="M68" s="89"/>
    </row>
    <row r="69" spans="1:13" ht="15.95" customHeight="1">
      <c r="A69" s="35"/>
      <c r="B69" s="66"/>
      <c r="C69" s="33"/>
      <c r="D69" s="77"/>
      <c r="E69" s="77"/>
      <c r="F69" s="77"/>
      <c r="G69" s="77"/>
      <c r="H69" s="275"/>
      <c r="I69" s="275"/>
      <c r="J69" s="275"/>
      <c r="K69" s="102"/>
      <c r="L69" s="89"/>
      <c r="M69" s="89"/>
    </row>
    <row r="70" spans="1:13" ht="15.95" customHeight="1">
      <c r="A70" s="20" t="s">
        <v>88</v>
      </c>
      <c r="B70" s="84">
        <f t="shared" ref="B70:J70" si="13">SUM(B71:B73)</f>
        <v>3</v>
      </c>
      <c r="C70" s="85">
        <f t="shared" si="13"/>
        <v>2</v>
      </c>
      <c r="D70" s="100">
        <f t="shared" si="13"/>
        <v>2</v>
      </c>
      <c r="E70" s="100">
        <f t="shared" si="13"/>
        <v>2</v>
      </c>
      <c r="F70" s="100">
        <f t="shared" si="13"/>
        <v>2</v>
      </c>
      <c r="G70" s="100">
        <f t="shared" si="13"/>
        <v>0</v>
      </c>
      <c r="H70" s="274">
        <f t="shared" si="13"/>
        <v>0</v>
      </c>
      <c r="I70" s="274">
        <f t="shared" si="13"/>
        <v>0</v>
      </c>
      <c r="J70" s="274">
        <f t="shared" si="13"/>
        <v>0</v>
      </c>
      <c r="K70" s="86">
        <f t="shared" si="1"/>
        <v>11</v>
      </c>
      <c r="L70" s="89"/>
      <c r="M70" s="89"/>
    </row>
    <row r="71" spans="1:13" ht="15.95" customHeight="1">
      <c r="A71" s="35" t="s">
        <v>87</v>
      </c>
      <c r="B71" s="66">
        <v>1</v>
      </c>
      <c r="C71" s="33">
        <v>0</v>
      </c>
      <c r="D71" s="77">
        <v>0</v>
      </c>
      <c r="E71" s="77">
        <v>0</v>
      </c>
      <c r="F71" s="77">
        <v>0</v>
      </c>
      <c r="G71" s="77">
        <v>0</v>
      </c>
      <c r="H71" s="275">
        <v>0</v>
      </c>
      <c r="I71" s="275">
        <v>0</v>
      </c>
      <c r="J71" s="275">
        <v>0</v>
      </c>
      <c r="K71" s="102">
        <f t="shared" si="1"/>
        <v>1</v>
      </c>
      <c r="L71" s="89"/>
      <c r="M71" s="89"/>
    </row>
    <row r="72" spans="1:13" ht="15.95" customHeight="1">
      <c r="A72" s="35" t="s">
        <v>93</v>
      </c>
      <c r="B72" s="84">
        <v>1</v>
      </c>
      <c r="C72" s="85">
        <v>2</v>
      </c>
      <c r="D72" s="100">
        <v>1</v>
      </c>
      <c r="E72" s="100">
        <v>0</v>
      </c>
      <c r="F72" s="100">
        <v>1</v>
      </c>
      <c r="G72" s="100">
        <v>0</v>
      </c>
      <c r="H72" s="274">
        <v>0</v>
      </c>
      <c r="I72" s="274">
        <v>0</v>
      </c>
      <c r="J72" s="274">
        <v>0</v>
      </c>
      <c r="K72" s="86">
        <f t="shared" ref="K72:K105" si="14">SUM(B72:J72)</f>
        <v>5</v>
      </c>
      <c r="L72" s="89"/>
      <c r="M72" s="89"/>
    </row>
    <row r="73" spans="1:13" ht="15.95" customHeight="1">
      <c r="A73" s="35" t="s">
        <v>90</v>
      </c>
      <c r="B73" s="66">
        <v>1</v>
      </c>
      <c r="C73" s="33">
        <v>0</v>
      </c>
      <c r="D73" s="77">
        <v>1</v>
      </c>
      <c r="E73" s="77">
        <v>2</v>
      </c>
      <c r="F73" s="77">
        <v>1</v>
      </c>
      <c r="G73" s="77">
        <v>0</v>
      </c>
      <c r="H73" s="275">
        <v>0</v>
      </c>
      <c r="I73" s="275">
        <v>0</v>
      </c>
      <c r="J73" s="275">
        <v>0</v>
      </c>
      <c r="K73" s="102">
        <f t="shared" si="14"/>
        <v>5</v>
      </c>
      <c r="L73" s="89"/>
      <c r="M73" s="89"/>
    </row>
    <row r="74" spans="1:13" ht="15.95" customHeight="1">
      <c r="A74" s="35"/>
      <c r="B74" s="84"/>
      <c r="C74" s="85"/>
      <c r="D74" s="100"/>
      <c r="E74" s="100"/>
      <c r="F74" s="100"/>
      <c r="G74" s="100"/>
      <c r="H74" s="274"/>
      <c r="I74" s="274"/>
      <c r="J74" s="274"/>
      <c r="K74" s="86"/>
      <c r="L74" s="89"/>
      <c r="M74" s="89"/>
    </row>
    <row r="75" spans="1:13" ht="15.95" customHeight="1">
      <c r="A75" s="20" t="s">
        <v>57</v>
      </c>
      <c r="B75" s="66">
        <f>SUM(B76:B81)</f>
        <v>9</v>
      </c>
      <c r="C75" s="33">
        <f>SUM(C76:C81)</f>
        <v>6</v>
      </c>
      <c r="D75" s="77">
        <f>SUM(D76:D81)</f>
        <v>5</v>
      </c>
      <c r="E75" s="77">
        <f t="shared" ref="E75:J75" si="15">SUM(E76:E81)</f>
        <v>13</v>
      </c>
      <c r="F75" s="77">
        <f t="shared" si="15"/>
        <v>6</v>
      </c>
      <c r="G75" s="77">
        <f t="shared" si="15"/>
        <v>4</v>
      </c>
      <c r="H75" s="275">
        <f t="shared" si="15"/>
        <v>0</v>
      </c>
      <c r="I75" s="275">
        <f t="shared" si="15"/>
        <v>0</v>
      </c>
      <c r="J75" s="275">
        <f t="shared" si="15"/>
        <v>2</v>
      </c>
      <c r="K75" s="102">
        <f t="shared" si="14"/>
        <v>45</v>
      </c>
      <c r="L75" s="89"/>
      <c r="M75" s="89"/>
    </row>
    <row r="76" spans="1:13" ht="15.95" customHeight="1">
      <c r="A76" s="35" t="s">
        <v>87</v>
      </c>
      <c r="B76" s="84">
        <v>0</v>
      </c>
      <c r="C76" s="85">
        <v>0</v>
      </c>
      <c r="D76" s="100">
        <v>0</v>
      </c>
      <c r="E76" s="100">
        <v>1</v>
      </c>
      <c r="F76" s="100">
        <v>0</v>
      </c>
      <c r="G76" s="100">
        <v>0</v>
      </c>
      <c r="H76" s="274">
        <v>0</v>
      </c>
      <c r="I76" s="274">
        <v>0</v>
      </c>
      <c r="J76" s="274">
        <v>0</v>
      </c>
      <c r="K76" s="86">
        <f t="shared" si="14"/>
        <v>1</v>
      </c>
      <c r="L76" s="89"/>
      <c r="M76" s="89"/>
    </row>
    <row r="77" spans="1:13" ht="15.95" customHeight="1">
      <c r="A77" s="35" t="s">
        <v>93</v>
      </c>
      <c r="B77" s="66">
        <v>8</v>
      </c>
      <c r="C77" s="33">
        <v>6</v>
      </c>
      <c r="D77" s="77">
        <v>3</v>
      </c>
      <c r="E77" s="77">
        <v>3</v>
      </c>
      <c r="F77" s="77">
        <v>4</v>
      </c>
      <c r="G77" s="77">
        <v>0</v>
      </c>
      <c r="H77" s="275">
        <v>0</v>
      </c>
      <c r="I77" s="275">
        <v>0</v>
      </c>
      <c r="J77" s="275">
        <v>0</v>
      </c>
      <c r="K77" s="102">
        <f t="shared" si="14"/>
        <v>24</v>
      </c>
      <c r="L77" s="89"/>
      <c r="M77" s="89"/>
    </row>
    <row r="78" spans="1:13" ht="15.95" customHeight="1">
      <c r="A78" s="35" t="s">
        <v>78</v>
      </c>
      <c r="B78" s="84">
        <v>0</v>
      </c>
      <c r="C78" s="85">
        <v>0</v>
      </c>
      <c r="D78" s="100">
        <v>0</v>
      </c>
      <c r="E78" s="100">
        <v>1</v>
      </c>
      <c r="F78" s="100">
        <v>0</v>
      </c>
      <c r="G78" s="100">
        <v>0</v>
      </c>
      <c r="H78" s="274">
        <v>0</v>
      </c>
      <c r="I78" s="274">
        <v>0</v>
      </c>
      <c r="J78" s="274">
        <v>0</v>
      </c>
      <c r="K78" s="86">
        <f t="shared" si="14"/>
        <v>1</v>
      </c>
      <c r="L78" s="89"/>
      <c r="M78" s="89"/>
    </row>
    <row r="79" spans="1:13" ht="15.95" customHeight="1">
      <c r="A79" s="35" t="s">
        <v>79</v>
      </c>
      <c r="B79" s="66">
        <v>0</v>
      </c>
      <c r="C79" s="33">
        <v>0</v>
      </c>
      <c r="D79" s="77">
        <v>0</v>
      </c>
      <c r="E79" s="77">
        <v>2</v>
      </c>
      <c r="F79" s="77">
        <v>0</v>
      </c>
      <c r="G79" s="77">
        <v>0</v>
      </c>
      <c r="H79" s="275">
        <v>0</v>
      </c>
      <c r="I79" s="275">
        <v>0</v>
      </c>
      <c r="J79" s="275">
        <v>0</v>
      </c>
      <c r="K79" s="102">
        <f t="shared" si="14"/>
        <v>2</v>
      </c>
      <c r="L79" s="89"/>
      <c r="M79" s="89"/>
    </row>
    <row r="80" spans="1:13" ht="15.95" customHeight="1">
      <c r="A80" s="35" t="s">
        <v>157</v>
      </c>
      <c r="B80" s="84">
        <v>0</v>
      </c>
      <c r="C80" s="85">
        <v>0</v>
      </c>
      <c r="D80" s="100">
        <v>0</v>
      </c>
      <c r="E80" s="100">
        <v>1</v>
      </c>
      <c r="F80" s="100">
        <v>0</v>
      </c>
      <c r="G80" s="100">
        <v>0</v>
      </c>
      <c r="H80" s="274">
        <v>0</v>
      </c>
      <c r="I80" s="274">
        <v>0</v>
      </c>
      <c r="J80" s="274">
        <v>0</v>
      </c>
      <c r="K80" s="86">
        <f t="shared" si="14"/>
        <v>1</v>
      </c>
      <c r="L80" s="89"/>
      <c r="M80" s="89"/>
    </row>
    <row r="81" spans="1:28" ht="15.95" customHeight="1">
      <c r="A81" s="35" t="s">
        <v>90</v>
      </c>
      <c r="B81" s="66">
        <v>1</v>
      </c>
      <c r="C81" s="33">
        <v>0</v>
      </c>
      <c r="D81" s="77">
        <v>2</v>
      </c>
      <c r="E81" s="77">
        <v>5</v>
      </c>
      <c r="F81" s="77">
        <v>2</v>
      </c>
      <c r="G81" s="77">
        <v>4</v>
      </c>
      <c r="H81" s="275">
        <v>0</v>
      </c>
      <c r="I81" s="275">
        <v>0</v>
      </c>
      <c r="J81" s="275">
        <v>2</v>
      </c>
      <c r="K81" s="102">
        <f t="shared" si="14"/>
        <v>16</v>
      </c>
      <c r="L81" s="89"/>
      <c r="M81" s="89"/>
    </row>
    <row r="82" spans="1:28" ht="15.95" customHeight="1">
      <c r="A82" s="35"/>
      <c r="B82" s="84"/>
      <c r="C82" s="85"/>
      <c r="D82" s="100"/>
      <c r="E82" s="100"/>
      <c r="F82" s="100"/>
      <c r="G82" s="100"/>
      <c r="H82" s="274"/>
      <c r="I82" s="274"/>
      <c r="J82" s="274"/>
      <c r="K82" s="86"/>
      <c r="L82" s="89"/>
      <c r="M82" s="89"/>
    </row>
    <row r="83" spans="1:28" ht="15.95" customHeight="1">
      <c r="A83" s="20" t="s">
        <v>89</v>
      </c>
      <c r="B83" s="66">
        <f t="shared" ref="B83:J83" si="16">SUM(B84:B88)</f>
        <v>35</v>
      </c>
      <c r="C83" s="33">
        <f t="shared" si="16"/>
        <v>21</v>
      </c>
      <c r="D83" s="77">
        <f t="shared" si="16"/>
        <v>35</v>
      </c>
      <c r="E83" s="77">
        <f t="shared" si="16"/>
        <v>23</v>
      </c>
      <c r="F83" s="77">
        <f t="shared" si="16"/>
        <v>9</v>
      </c>
      <c r="G83" s="77">
        <f t="shared" si="16"/>
        <v>9</v>
      </c>
      <c r="H83" s="275">
        <f t="shared" si="16"/>
        <v>0</v>
      </c>
      <c r="I83" s="275">
        <f t="shared" si="16"/>
        <v>4</v>
      </c>
      <c r="J83" s="275">
        <f t="shared" si="16"/>
        <v>3</v>
      </c>
      <c r="K83" s="102">
        <f t="shared" si="14"/>
        <v>139</v>
      </c>
      <c r="L83" s="89"/>
      <c r="M83" s="89"/>
    </row>
    <row r="84" spans="1:28" ht="15.95" customHeight="1">
      <c r="A84" s="35" t="s">
        <v>87</v>
      </c>
      <c r="B84" s="84">
        <v>11</v>
      </c>
      <c r="C84" s="85">
        <v>2</v>
      </c>
      <c r="D84" s="100">
        <v>10</v>
      </c>
      <c r="E84" s="100">
        <v>0</v>
      </c>
      <c r="F84" s="100">
        <v>2</v>
      </c>
      <c r="G84" s="100">
        <v>0</v>
      </c>
      <c r="H84" s="274">
        <v>0</v>
      </c>
      <c r="I84" s="274">
        <v>0</v>
      </c>
      <c r="J84" s="274">
        <v>0</v>
      </c>
      <c r="K84" s="86">
        <f t="shared" si="14"/>
        <v>25</v>
      </c>
      <c r="L84" s="89"/>
      <c r="M84" s="89"/>
    </row>
    <row r="85" spans="1:28" ht="15.95" customHeight="1">
      <c r="A85" s="35" t="s">
        <v>93</v>
      </c>
      <c r="B85" s="66">
        <v>18</v>
      </c>
      <c r="C85" s="33">
        <v>14</v>
      </c>
      <c r="D85" s="77">
        <v>13</v>
      </c>
      <c r="E85" s="77">
        <v>5</v>
      </c>
      <c r="F85" s="77">
        <v>4</v>
      </c>
      <c r="G85" s="77">
        <v>0</v>
      </c>
      <c r="H85" s="275">
        <v>0</v>
      </c>
      <c r="I85" s="275">
        <v>0</v>
      </c>
      <c r="J85" s="275">
        <v>0</v>
      </c>
      <c r="K85" s="102">
        <f t="shared" si="14"/>
        <v>54</v>
      </c>
      <c r="L85" s="89"/>
      <c r="M85" s="89"/>
      <c r="V85" s="198"/>
      <c r="W85" s="198"/>
      <c r="X85" s="198"/>
      <c r="Y85" s="198"/>
      <c r="Z85" s="198"/>
      <c r="AA85" s="198"/>
      <c r="AB85" s="198"/>
    </row>
    <row r="86" spans="1:28" ht="15.95" customHeight="1">
      <c r="A86" s="35" t="s">
        <v>78</v>
      </c>
      <c r="B86" s="84">
        <v>2</v>
      </c>
      <c r="C86" s="85">
        <v>0</v>
      </c>
      <c r="D86" s="100">
        <v>2</v>
      </c>
      <c r="E86" s="100">
        <v>1</v>
      </c>
      <c r="F86" s="100">
        <v>0</v>
      </c>
      <c r="G86" s="100">
        <v>0</v>
      </c>
      <c r="H86" s="274">
        <v>0</v>
      </c>
      <c r="I86" s="274">
        <v>0</v>
      </c>
      <c r="J86" s="274">
        <v>0</v>
      </c>
      <c r="K86" s="86">
        <f t="shared" si="14"/>
        <v>5</v>
      </c>
      <c r="L86" s="89"/>
      <c r="M86" s="89"/>
      <c r="V86" s="198"/>
      <c r="W86" s="198"/>
      <c r="X86" s="198"/>
      <c r="Y86" s="198"/>
      <c r="Z86" s="198"/>
      <c r="AA86" s="198"/>
      <c r="AB86" s="198"/>
    </row>
    <row r="87" spans="1:28" ht="15.95" customHeight="1">
      <c r="A87" s="35" t="s">
        <v>79</v>
      </c>
      <c r="B87" s="66">
        <v>0</v>
      </c>
      <c r="C87" s="33">
        <v>0</v>
      </c>
      <c r="D87" s="77">
        <v>0</v>
      </c>
      <c r="E87" s="77">
        <v>1</v>
      </c>
      <c r="F87" s="77">
        <v>0</v>
      </c>
      <c r="G87" s="77">
        <v>0</v>
      </c>
      <c r="H87" s="275">
        <v>0</v>
      </c>
      <c r="I87" s="275">
        <v>0</v>
      </c>
      <c r="J87" s="275">
        <v>0</v>
      </c>
      <c r="K87" s="102">
        <f t="shared" si="14"/>
        <v>1</v>
      </c>
      <c r="L87" s="89"/>
      <c r="M87" s="89"/>
      <c r="V87" s="200"/>
      <c r="W87" s="200"/>
      <c r="X87" s="200"/>
      <c r="Y87" s="200"/>
      <c r="Z87" s="200"/>
      <c r="AA87" s="200"/>
      <c r="AB87" s="200"/>
    </row>
    <row r="88" spans="1:28" ht="15.95" customHeight="1">
      <c r="A88" s="35" t="s">
        <v>90</v>
      </c>
      <c r="B88" s="84">
        <v>4</v>
      </c>
      <c r="C88" s="85">
        <v>5</v>
      </c>
      <c r="D88" s="100">
        <v>10</v>
      </c>
      <c r="E88" s="100">
        <v>16</v>
      </c>
      <c r="F88" s="100">
        <v>3</v>
      </c>
      <c r="G88" s="100">
        <v>9</v>
      </c>
      <c r="H88" s="274">
        <v>0</v>
      </c>
      <c r="I88" s="274">
        <v>4</v>
      </c>
      <c r="J88" s="274">
        <v>3</v>
      </c>
      <c r="K88" s="86">
        <f t="shared" si="14"/>
        <v>54</v>
      </c>
      <c r="L88" s="89"/>
      <c r="M88" s="89"/>
      <c r="V88" s="199"/>
      <c r="W88" s="199"/>
      <c r="X88" s="199"/>
      <c r="Y88" s="199"/>
      <c r="Z88" s="199"/>
      <c r="AA88" s="199"/>
      <c r="AB88" s="199"/>
    </row>
    <row r="89" spans="1:28" ht="15.95" customHeight="1">
      <c r="A89" s="35"/>
      <c r="B89" s="66"/>
      <c r="C89" s="33"/>
      <c r="D89" s="77"/>
      <c r="E89" s="77"/>
      <c r="F89" s="77"/>
      <c r="G89" s="77"/>
      <c r="H89" s="275"/>
      <c r="I89" s="275"/>
      <c r="J89" s="275"/>
      <c r="K89" s="102"/>
      <c r="L89" s="89"/>
      <c r="M89" s="89"/>
      <c r="V89" s="199"/>
      <c r="W89" s="199"/>
      <c r="X89" s="199"/>
      <c r="Y89" s="199"/>
      <c r="Z89" s="199"/>
      <c r="AA89" s="199"/>
      <c r="AB89" s="199"/>
    </row>
    <row r="90" spans="1:28" ht="15.95" customHeight="1">
      <c r="A90" s="20" t="s">
        <v>58</v>
      </c>
      <c r="B90" s="84">
        <f>SUM(B91:B95)</f>
        <v>23</v>
      </c>
      <c r="C90" s="85">
        <f>SUM(C91:C95)</f>
        <v>23</v>
      </c>
      <c r="D90" s="100">
        <f>SUM(D91:D95)</f>
        <v>26</v>
      </c>
      <c r="E90" s="100">
        <f t="shared" ref="E90:J90" si="17">SUM(E91:E95)</f>
        <v>15</v>
      </c>
      <c r="F90" s="100">
        <f t="shared" si="17"/>
        <v>12</v>
      </c>
      <c r="G90" s="100">
        <f t="shared" si="17"/>
        <v>6</v>
      </c>
      <c r="H90" s="274">
        <f t="shared" si="17"/>
        <v>0</v>
      </c>
      <c r="I90" s="274">
        <f t="shared" si="17"/>
        <v>3</v>
      </c>
      <c r="J90" s="274">
        <f t="shared" si="17"/>
        <v>2</v>
      </c>
      <c r="K90" s="86">
        <f t="shared" si="14"/>
        <v>110</v>
      </c>
      <c r="L90" s="89"/>
      <c r="M90" s="89"/>
      <c r="V90" s="200"/>
      <c r="W90" s="200"/>
      <c r="X90" s="200"/>
      <c r="Y90" s="200"/>
      <c r="Z90" s="200"/>
      <c r="AA90" s="200"/>
      <c r="AB90" s="200"/>
    </row>
    <row r="91" spans="1:28" ht="15.95" customHeight="1">
      <c r="A91" s="35" t="s">
        <v>87</v>
      </c>
      <c r="B91" s="66">
        <v>8</v>
      </c>
      <c r="C91" s="33">
        <v>7</v>
      </c>
      <c r="D91" s="77">
        <v>8</v>
      </c>
      <c r="E91" s="77">
        <v>5</v>
      </c>
      <c r="F91" s="77">
        <v>3</v>
      </c>
      <c r="G91" s="77">
        <v>1</v>
      </c>
      <c r="H91" s="275">
        <v>0</v>
      </c>
      <c r="I91" s="275">
        <v>0</v>
      </c>
      <c r="J91" s="275">
        <v>0</v>
      </c>
      <c r="K91" s="102">
        <f t="shared" si="14"/>
        <v>32</v>
      </c>
      <c r="L91" s="89"/>
      <c r="M91" s="89"/>
      <c r="V91" s="200"/>
      <c r="W91" s="200"/>
      <c r="X91" s="200"/>
      <c r="Y91" s="200"/>
      <c r="Z91" s="200"/>
      <c r="AA91" s="200"/>
      <c r="AB91" s="200"/>
    </row>
    <row r="92" spans="1:28" ht="15.95" customHeight="1">
      <c r="A92" s="35" t="s">
        <v>93</v>
      </c>
      <c r="B92" s="84">
        <v>12</v>
      </c>
      <c r="C92" s="85">
        <v>12</v>
      </c>
      <c r="D92" s="100">
        <v>15</v>
      </c>
      <c r="E92" s="100">
        <v>4</v>
      </c>
      <c r="F92" s="100">
        <v>5</v>
      </c>
      <c r="G92" s="100">
        <v>0</v>
      </c>
      <c r="H92" s="274">
        <v>0</v>
      </c>
      <c r="I92" s="274">
        <v>0</v>
      </c>
      <c r="J92" s="274">
        <v>0</v>
      </c>
      <c r="K92" s="86">
        <f t="shared" si="14"/>
        <v>48</v>
      </c>
      <c r="L92" s="89"/>
      <c r="M92" s="89"/>
      <c r="V92" s="193"/>
      <c r="W92" s="193"/>
      <c r="X92" s="193"/>
      <c r="Y92" s="193"/>
      <c r="Z92" s="193"/>
      <c r="AA92" s="193"/>
      <c r="AB92" s="193"/>
    </row>
    <row r="93" spans="1:28" ht="15.95" customHeight="1">
      <c r="A93" s="35" t="s">
        <v>79</v>
      </c>
      <c r="B93" s="66">
        <v>2</v>
      </c>
      <c r="C93" s="33">
        <v>1</v>
      </c>
      <c r="D93" s="77">
        <v>2</v>
      </c>
      <c r="E93" s="77">
        <v>0</v>
      </c>
      <c r="F93" s="77">
        <v>1</v>
      </c>
      <c r="G93" s="77">
        <v>0</v>
      </c>
      <c r="H93" s="275">
        <v>0</v>
      </c>
      <c r="I93" s="275">
        <v>0</v>
      </c>
      <c r="J93" s="275">
        <v>0</v>
      </c>
      <c r="K93" s="102">
        <f t="shared" si="14"/>
        <v>6</v>
      </c>
      <c r="L93" s="89"/>
      <c r="M93" s="89"/>
    </row>
    <row r="94" spans="1:28" ht="15.95" customHeight="1">
      <c r="A94" s="35" t="s">
        <v>100</v>
      </c>
      <c r="B94" s="84">
        <v>0</v>
      </c>
      <c r="C94" s="85">
        <v>1</v>
      </c>
      <c r="D94" s="100">
        <v>0</v>
      </c>
      <c r="E94" s="100">
        <v>0</v>
      </c>
      <c r="F94" s="100">
        <v>1</v>
      </c>
      <c r="G94" s="100">
        <v>2</v>
      </c>
      <c r="H94" s="274">
        <v>0</v>
      </c>
      <c r="I94" s="274">
        <v>0</v>
      </c>
      <c r="J94" s="274">
        <v>0</v>
      </c>
      <c r="K94" s="86">
        <f t="shared" si="14"/>
        <v>4</v>
      </c>
      <c r="L94" s="89"/>
      <c r="M94" s="89"/>
    </row>
    <row r="95" spans="1:28" ht="15.95" customHeight="1">
      <c r="A95" s="35" t="s">
        <v>90</v>
      </c>
      <c r="B95" s="66">
        <v>1</v>
      </c>
      <c r="C95" s="33">
        <v>2</v>
      </c>
      <c r="D95" s="77">
        <v>1</v>
      </c>
      <c r="E95" s="77">
        <v>6</v>
      </c>
      <c r="F95" s="77">
        <v>2</v>
      </c>
      <c r="G95" s="77">
        <v>3</v>
      </c>
      <c r="H95" s="275">
        <v>0</v>
      </c>
      <c r="I95" s="275">
        <v>3</v>
      </c>
      <c r="J95" s="275">
        <v>2</v>
      </c>
      <c r="K95" s="102">
        <f t="shared" si="14"/>
        <v>20</v>
      </c>
      <c r="L95" s="89"/>
      <c r="M95" s="89"/>
    </row>
    <row r="96" spans="1:28" ht="15.95" customHeight="1">
      <c r="A96" s="35"/>
      <c r="B96" s="84"/>
      <c r="C96" s="85"/>
      <c r="D96" s="100"/>
      <c r="E96" s="100"/>
      <c r="F96" s="100"/>
      <c r="G96" s="100"/>
      <c r="H96" s="274"/>
      <c r="I96" s="274"/>
      <c r="J96" s="274"/>
      <c r="K96" s="86"/>
      <c r="L96" s="89"/>
      <c r="M96" s="89"/>
    </row>
    <row r="97" spans="1:13" ht="15.95" customHeight="1">
      <c r="A97" s="20" t="s">
        <v>59</v>
      </c>
      <c r="B97" s="66">
        <f>SUM(B98:B100)</f>
        <v>5</v>
      </c>
      <c r="C97" s="33">
        <f>SUM(C98:C100)</f>
        <v>1</v>
      </c>
      <c r="D97" s="77">
        <f>SUM(D98:D100)</f>
        <v>7</v>
      </c>
      <c r="E97" s="77">
        <f t="shared" ref="E97:J97" si="18">SUM(E98:E100)</f>
        <v>5</v>
      </c>
      <c r="F97" s="77">
        <f t="shared" si="18"/>
        <v>2</v>
      </c>
      <c r="G97" s="77">
        <f t="shared" si="18"/>
        <v>0</v>
      </c>
      <c r="H97" s="275">
        <f t="shared" si="18"/>
        <v>0</v>
      </c>
      <c r="I97" s="275">
        <f t="shared" si="18"/>
        <v>0</v>
      </c>
      <c r="J97" s="275">
        <f t="shared" si="18"/>
        <v>1</v>
      </c>
      <c r="K97" s="102">
        <f t="shared" si="14"/>
        <v>21</v>
      </c>
      <c r="L97" s="89"/>
      <c r="M97" s="89"/>
    </row>
    <row r="98" spans="1:13" ht="15.95" customHeight="1">
      <c r="A98" s="35" t="s">
        <v>87</v>
      </c>
      <c r="B98" s="84">
        <v>1</v>
      </c>
      <c r="C98" s="85">
        <v>0</v>
      </c>
      <c r="D98" s="100">
        <v>1</v>
      </c>
      <c r="E98" s="100">
        <v>2</v>
      </c>
      <c r="F98" s="100">
        <v>0</v>
      </c>
      <c r="G98" s="100">
        <v>0</v>
      </c>
      <c r="H98" s="274">
        <v>0</v>
      </c>
      <c r="I98" s="274">
        <v>0</v>
      </c>
      <c r="J98" s="274">
        <v>0</v>
      </c>
      <c r="K98" s="86">
        <f t="shared" si="14"/>
        <v>4</v>
      </c>
      <c r="L98" s="89"/>
      <c r="M98" s="89"/>
    </row>
    <row r="99" spans="1:13" ht="15.95" customHeight="1">
      <c r="A99" s="35" t="s">
        <v>93</v>
      </c>
      <c r="B99" s="66">
        <v>4</v>
      </c>
      <c r="C99" s="33">
        <v>1</v>
      </c>
      <c r="D99" s="77">
        <v>4</v>
      </c>
      <c r="E99" s="77">
        <v>1</v>
      </c>
      <c r="F99" s="77">
        <v>1</v>
      </c>
      <c r="G99" s="77">
        <v>0</v>
      </c>
      <c r="H99" s="275">
        <v>0</v>
      </c>
      <c r="I99" s="275">
        <v>0</v>
      </c>
      <c r="J99" s="275">
        <v>0</v>
      </c>
      <c r="K99" s="102">
        <f t="shared" si="14"/>
        <v>11</v>
      </c>
      <c r="L99" s="89"/>
      <c r="M99" s="89"/>
    </row>
    <row r="100" spans="1:13" ht="15.95" customHeight="1">
      <c r="A100" s="35" t="s">
        <v>90</v>
      </c>
      <c r="B100" s="84">
        <v>0</v>
      </c>
      <c r="C100" s="85">
        <v>0</v>
      </c>
      <c r="D100" s="100">
        <v>2</v>
      </c>
      <c r="E100" s="100">
        <v>2</v>
      </c>
      <c r="F100" s="100">
        <v>1</v>
      </c>
      <c r="G100" s="100">
        <v>0</v>
      </c>
      <c r="H100" s="274">
        <v>0</v>
      </c>
      <c r="I100" s="274">
        <v>0</v>
      </c>
      <c r="J100" s="274">
        <v>1</v>
      </c>
      <c r="K100" s="86">
        <f t="shared" si="14"/>
        <v>6</v>
      </c>
      <c r="L100" s="89"/>
      <c r="M100" s="89"/>
    </row>
    <row r="101" spans="1:13" ht="15.95" customHeight="1">
      <c r="A101" s="35"/>
      <c r="B101" s="66"/>
      <c r="C101" s="33"/>
      <c r="D101" s="77"/>
      <c r="E101" s="77"/>
      <c r="F101" s="77"/>
      <c r="G101" s="77"/>
      <c r="H101" s="275"/>
      <c r="I101" s="275"/>
      <c r="J101" s="275"/>
      <c r="K101" s="102"/>
      <c r="L101" s="89"/>
      <c r="M101" s="89"/>
    </row>
    <row r="102" spans="1:13" ht="15.95" customHeight="1">
      <c r="A102" s="20" t="s">
        <v>60</v>
      </c>
      <c r="B102" s="84">
        <f>SUM(B103:B105)</f>
        <v>0</v>
      </c>
      <c r="C102" s="85">
        <f>SUM(C103:C105)</f>
        <v>1</v>
      </c>
      <c r="D102" s="100">
        <f>SUM(D103:D105)</f>
        <v>2</v>
      </c>
      <c r="E102" s="100">
        <f t="shared" ref="E102:J102" si="19">SUM(E103:E105)</f>
        <v>1</v>
      </c>
      <c r="F102" s="100">
        <f t="shared" si="19"/>
        <v>0</v>
      </c>
      <c r="G102" s="100">
        <f t="shared" si="19"/>
        <v>0</v>
      </c>
      <c r="H102" s="274">
        <f t="shared" si="19"/>
        <v>0</v>
      </c>
      <c r="I102" s="274">
        <f t="shared" si="19"/>
        <v>0</v>
      </c>
      <c r="J102" s="274">
        <f t="shared" si="19"/>
        <v>0</v>
      </c>
      <c r="K102" s="86">
        <f t="shared" si="14"/>
        <v>4</v>
      </c>
      <c r="L102" s="89"/>
      <c r="M102" s="89"/>
    </row>
    <row r="103" spans="1:13" ht="15.95" customHeight="1">
      <c r="A103" s="35" t="s">
        <v>87</v>
      </c>
      <c r="B103" s="66">
        <v>0</v>
      </c>
      <c r="C103" s="33">
        <v>1</v>
      </c>
      <c r="D103" s="77">
        <v>1</v>
      </c>
      <c r="E103" s="77">
        <v>0</v>
      </c>
      <c r="F103" s="77">
        <v>0</v>
      </c>
      <c r="G103" s="77">
        <v>0</v>
      </c>
      <c r="H103" s="275">
        <v>0</v>
      </c>
      <c r="I103" s="275">
        <v>0</v>
      </c>
      <c r="J103" s="275">
        <v>0</v>
      </c>
      <c r="K103" s="102">
        <f t="shared" si="14"/>
        <v>2</v>
      </c>
      <c r="L103" s="89"/>
      <c r="M103" s="89"/>
    </row>
    <row r="104" spans="1:13" ht="15.95" customHeight="1">
      <c r="A104" s="35" t="s">
        <v>93</v>
      </c>
      <c r="B104" s="84">
        <v>0</v>
      </c>
      <c r="C104" s="85">
        <v>0</v>
      </c>
      <c r="D104" s="100">
        <v>1</v>
      </c>
      <c r="E104" s="100">
        <v>0</v>
      </c>
      <c r="F104" s="100">
        <v>0</v>
      </c>
      <c r="G104" s="100">
        <v>0</v>
      </c>
      <c r="H104" s="274">
        <v>0</v>
      </c>
      <c r="I104" s="274">
        <v>0</v>
      </c>
      <c r="J104" s="274">
        <v>0</v>
      </c>
      <c r="K104" s="86">
        <f t="shared" si="14"/>
        <v>1</v>
      </c>
      <c r="L104" s="89"/>
      <c r="M104" s="89"/>
    </row>
    <row r="105" spans="1:13" ht="15.95" customHeight="1">
      <c r="A105" s="35" t="s">
        <v>90</v>
      </c>
      <c r="B105" s="66">
        <v>0</v>
      </c>
      <c r="C105" s="33">
        <v>0</v>
      </c>
      <c r="D105" s="77">
        <v>0</v>
      </c>
      <c r="E105" s="77">
        <v>1</v>
      </c>
      <c r="F105" s="77">
        <v>0</v>
      </c>
      <c r="G105" s="77">
        <v>0</v>
      </c>
      <c r="H105" s="275">
        <v>0</v>
      </c>
      <c r="I105" s="275">
        <v>0</v>
      </c>
      <c r="J105" s="275">
        <v>0</v>
      </c>
      <c r="K105" s="102">
        <f t="shared" si="14"/>
        <v>1</v>
      </c>
      <c r="L105" s="89"/>
      <c r="M105" s="89"/>
    </row>
    <row r="106" spans="1:13" ht="15.95" customHeight="1">
      <c r="A106" s="35"/>
      <c r="B106" s="84"/>
      <c r="C106" s="85"/>
      <c r="D106" s="100"/>
      <c r="E106" s="100"/>
      <c r="F106" s="100"/>
      <c r="G106" s="100"/>
      <c r="H106" s="274"/>
      <c r="I106" s="274"/>
      <c r="J106" s="274"/>
      <c r="K106" s="86"/>
      <c r="L106" s="89"/>
    </row>
    <row r="107" spans="1:13" ht="15.95" customHeight="1">
      <c r="A107" s="19" t="s">
        <v>11</v>
      </c>
      <c r="B107" s="66"/>
      <c r="C107" s="33"/>
      <c r="D107" s="77"/>
      <c r="E107" s="77"/>
      <c r="F107" s="77"/>
      <c r="G107" s="77"/>
      <c r="H107" s="275"/>
      <c r="I107" s="275"/>
      <c r="J107" s="275"/>
      <c r="K107" s="102"/>
      <c r="L107" s="89"/>
    </row>
    <row r="108" spans="1:13" ht="15.95" customHeight="1">
      <c r="A108" s="20" t="s">
        <v>53</v>
      </c>
      <c r="B108" s="84">
        <v>1</v>
      </c>
      <c r="C108" s="85">
        <v>1</v>
      </c>
      <c r="D108" s="100">
        <v>1</v>
      </c>
      <c r="E108" s="100">
        <v>1</v>
      </c>
      <c r="F108" s="100">
        <v>1</v>
      </c>
      <c r="G108" s="100">
        <v>1</v>
      </c>
      <c r="H108" s="274" t="s">
        <v>46</v>
      </c>
      <c r="I108" s="274">
        <v>1</v>
      </c>
      <c r="J108" s="274">
        <v>1</v>
      </c>
      <c r="K108" s="86">
        <v>1</v>
      </c>
      <c r="L108" s="89"/>
    </row>
    <row r="109" spans="1:13" s="4" customFormat="1" ht="15.95" customHeight="1">
      <c r="A109" s="20" t="s">
        <v>55</v>
      </c>
      <c r="B109" s="66">
        <v>87</v>
      </c>
      <c r="C109" s="33">
        <v>83.5</v>
      </c>
      <c r="D109" s="77">
        <v>84</v>
      </c>
      <c r="E109" s="77">
        <v>73.5</v>
      </c>
      <c r="F109" s="77">
        <v>66</v>
      </c>
      <c r="G109" s="77">
        <v>64</v>
      </c>
      <c r="H109" s="275" t="s">
        <v>46</v>
      </c>
      <c r="I109" s="275" t="s">
        <v>46</v>
      </c>
      <c r="J109" s="275" t="s">
        <v>46</v>
      </c>
      <c r="K109" s="102">
        <v>73</v>
      </c>
      <c r="L109" s="191"/>
    </row>
    <row r="110" spans="1:13" s="4" customFormat="1" ht="15.95" customHeight="1" thickBot="1">
      <c r="A110" s="159" t="s">
        <v>68</v>
      </c>
      <c r="B110" s="84">
        <v>124.5</v>
      </c>
      <c r="C110" s="85">
        <v>98</v>
      </c>
      <c r="D110" s="100">
        <v>96.5</v>
      </c>
      <c r="E110" s="100">
        <v>91</v>
      </c>
      <c r="F110" s="100">
        <v>82.5</v>
      </c>
      <c r="G110" s="100">
        <v>52</v>
      </c>
      <c r="H110" s="274" t="s">
        <v>46</v>
      </c>
      <c r="I110" s="274" t="s">
        <v>46</v>
      </c>
      <c r="J110" s="274" t="s">
        <v>46</v>
      </c>
      <c r="K110" s="86">
        <v>97</v>
      </c>
      <c r="L110" s="191"/>
    </row>
    <row r="111" spans="1:13" s="4" customFormat="1" ht="15.95" customHeight="1">
      <c r="A111" s="162" t="s">
        <v>110</v>
      </c>
      <c r="B111" s="160"/>
      <c r="C111" s="160"/>
      <c r="D111" s="161"/>
      <c r="E111" s="161"/>
      <c r="F111" s="161"/>
      <c r="G111" s="161"/>
      <c r="H111" s="161"/>
      <c r="I111" s="161"/>
      <c r="J111" s="161"/>
      <c r="K111" s="160"/>
    </row>
    <row r="112" spans="1:13" s="4" customFormat="1" ht="15.95" customHeight="1">
      <c r="A112" s="284" t="s">
        <v>195</v>
      </c>
      <c r="B112" s="284"/>
      <c r="C112" s="284"/>
      <c r="D112" s="284"/>
      <c r="E112" s="284"/>
      <c r="F112" s="284"/>
      <c r="G112" s="284"/>
      <c r="H112" s="284"/>
      <c r="I112" s="284"/>
      <c r="J112" s="284"/>
      <c r="K112" s="284"/>
      <c r="L112" s="284"/>
      <c r="M112" s="284"/>
    </row>
    <row r="113" spans="1:13" s="4" customFormat="1" ht="15.95" customHeight="1">
      <c r="A113" s="284"/>
      <c r="B113" s="284"/>
      <c r="C113" s="284"/>
      <c r="D113" s="284"/>
      <c r="E113" s="284"/>
      <c r="F113" s="284"/>
      <c r="G113" s="284"/>
      <c r="H113" s="284"/>
      <c r="I113" s="284"/>
      <c r="J113" s="284"/>
      <c r="K113" s="284"/>
      <c r="L113" s="284"/>
      <c r="M113" s="284"/>
    </row>
    <row r="114" spans="1:13" s="4" customFormat="1" ht="15.95" customHeight="1">
      <c r="A114" s="137" t="s">
        <v>145</v>
      </c>
      <c r="B114" s="137"/>
      <c r="C114" s="137"/>
      <c r="D114" s="137"/>
      <c r="E114" s="143"/>
      <c r="F114" s="143"/>
      <c r="G114" s="185"/>
      <c r="H114" s="280"/>
      <c r="I114" s="280"/>
      <c r="J114" s="280"/>
      <c r="K114" s="137"/>
      <c r="L114" s="91"/>
      <c r="M114" s="2"/>
    </row>
    <row r="115" spans="1:13" ht="15.95" customHeight="1">
      <c r="A115" s="2" t="s">
        <v>162</v>
      </c>
      <c r="B115" s="90"/>
      <c r="C115" s="90"/>
      <c r="D115" s="90"/>
      <c r="E115" s="90"/>
      <c r="F115" s="90"/>
      <c r="G115" s="90"/>
      <c r="H115" s="281"/>
      <c r="I115" s="281"/>
      <c r="J115" s="281"/>
      <c r="K115" s="90"/>
    </row>
    <row r="116" spans="1:13" s="4" customFormat="1" ht="17.25" customHeight="1">
      <c r="A116" s="174" t="s">
        <v>94</v>
      </c>
      <c r="B116" s="173"/>
      <c r="C116" s="173"/>
      <c r="D116" s="173"/>
      <c r="E116" s="173"/>
      <c r="F116" s="173"/>
      <c r="G116" s="173"/>
      <c r="H116" s="280"/>
      <c r="I116" s="280"/>
      <c r="J116" s="280"/>
      <c r="K116" s="173"/>
      <c r="L116" s="91"/>
      <c r="M116" s="2"/>
    </row>
    <row r="117" spans="1:13" s="4" customFormat="1" ht="30" customHeight="1">
      <c r="A117" s="285" t="s">
        <v>107</v>
      </c>
      <c r="B117" s="285"/>
      <c r="C117" s="285"/>
      <c r="D117" s="285"/>
      <c r="E117" s="285"/>
      <c r="F117" s="285"/>
      <c r="G117" s="285"/>
      <c r="H117" s="285"/>
      <c r="I117" s="285"/>
      <c r="J117" s="285"/>
      <c r="K117" s="285"/>
      <c r="L117" s="2"/>
      <c r="M117" s="2"/>
    </row>
    <row r="118" spans="1:13" s="4" customFormat="1" ht="17.25">
      <c r="A118" s="174" t="s">
        <v>95</v>
      </c>
      <c r="B118" s="174"/>
      <c r="C118" s="174"/>
      <c r="D118" s="174"/>
      <c r="E118" s="174"/>
      <c r="F118" s="174"/>
      <c r="G118" s="174"/>
      <c r="H118" s="282"/>
      <c r="I118" s="282"/>
      <c r="J118" s="282"/>
      <c r="K118" s="174"/>
      <c r="L118" s="2"/>
      <c r="M118" s="2"/>
    </row>
    <row r="119" spans="1:13" ht="15.95" customHeight="1">
      <c r="A119" s="151" t="s">
        <v>135</v>
      </c>
      <c r="B119" s="2"/>
      <c r="C119" s="2"/>
      <c r="D119" s="2"/>
      <c r="E119" s="2"/>
      <c r="F119" s="2"/>
      <c r="G119" s="2"/>
      <c r="H119" s="282"/>
      <c r="I119" s="282"/>
      <c r="J119" s="282"/>
      <c r="K119" s="2"/>
    </row>
    <row r="120" spans="1:13" ht="15.95" customHeight="1">
      <c r="A120" s="151" t="s">
        <v>108</v>
      </c>
      <c r="B120" s="2"/>
      <c r="C120" s="2"/>
      <c r="D120" s="2"/>
      <c r="E120" s="2"/>
      <c r="F120" s="2"/>
      <c r="G120" s="2"/>
      <c r="H120" s="282"/>
      <c r="I120" s="282"/>
      <c r="J120" s="282"/>
      <c r="K120" s="2"/>
    </row>
    <row r="121" spans="1:13" ht="15.95" customHeight="1">
      <c r="A121" s="151" t="s">
        <v>193</v>
      </c>
    </row>
    <row r="122" spans="1:13" ht="15.95" customHeight="1">
      <c r="A122" s="143" t="s">
        <v>77</v>
      </c>
    </row>
  </sheetData>
  <mergeCells count="2">
    <mergeCell ref="A117:K117"/>
    <mergeCell ref="A112:M113"/>
  </mergeCells>
  <pageMargins left="0.7" right="0.7" top="0.75" bottom="0.75" header="0.3" footer="0.3"/>
  <pageSetup orientation="portrait" r:id="rId1"/>
  <ignoredErrors>
    <ignoredError sqref="B70:D70 B17:D17 B31:C31 C75:D75 B101:G102 B96:G97 B89:G90 B82:G83 B74:D74 B69:D69 B57:C57 B63:D64 B55:C55 B26:C26 B39:C39 B106:G108 B58 B40:C40 F40:G40 F17:G17 F26:G26 L31:L33 F39:G39 F55:G55 E63:G64 F57:G57 E69:G69 E74:G74 E75:G75 F31:G31 L35:L44 E70:F70 E18:L25 E71:L73 G70:L70 F45:L54 F35:K38 F34:L34 H31:K31 H75:L75 H74:L74 H69:L69 E58:L62 H57:L57 E65:L68 H63:L64 F56:L56 H55:L55 F41:K44 H39:K39 F32:K33 F27:L30 H26:L26 E17 H17:L17 H40:K40" formulaRange="1"/>
    <ignoredError sqref="E40 E26 E27:E30 E32:E33 E41:E44 E56 E34 E35:E38 E45:E54 E31 E57 E55 E39 D40 D39 D26 D55 D57 D31" formula="1" formulaRange="1"/>
    <ignoredError sqref="D27:D30 D32:D33 D56 D41:D44 D45:D54 D35:D38 D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F7D-6826-4553-8480-5DCC2A0D6E85}">
  <dimension ref="A1:P119"/>
  <sheetViews>
    <sheetView zoomScale="80" zoomScaleNormal="80" workbookViewId="0"/>
  </sheetViews>
  <sheetFormatPr defaultColWidth="8.5703125" defaultRowHeight="15.95" customHeight="1"/>
  <cols>
    <col min="1" max="1" width="81.42578125" style="1" customWidth="1"/>
    <col min="2" max="2" width="18.7109375" style="26" customWidth="1"/>
    <col min="3" max="16384" width="8.5703125" style="1"/>
  </cols>
  <sheetData>
    <row r="1" spans="1:2" ht="36.75" customHeight="1" thickBot="1">
      <c r="A1" s="221" t="s">
        <v>42</v>
      </c>
      <c r="B1" s="220" t="s">
        <v>0</v>
      </c>
    </row>
    <row r="2" spans="1:2" ht="15.75" customHeight="1">
      <c r="A2" s="30" t="s">
        <v>165</v>
      </c>
      <c r="B2" s="222">
        <f>SUM(B21,B19,B17,B15,B13,B11,B9,B7,B5,B3)</f>
        <v>5974</v>
      </c>
    </row>
    <row r="3" spans="1:2" ht="15.75" customHeight="1">
      <c r="A3" s="6" t="s">
        <v>156</v>
      </c>
      <c r="B3" s="118">
        <v>3</v>
      </c>
    </row>
    <row r="4" spans="1:2" ht="15.75" customHeight="1">
      <c r="A4" s="32" t="s">
        <v>81</v>
      </c>
      <c r="B4" s="223">
        <v>0</v>
      </c>
    </row>
    <row r="5" spans="1:2" ht="15.75" customHeight="1">
      <c r="A5" s="6" t="s">
        <v>32</v>
      </c>
      <c r="B5" s="118">
        <v>48</v>
      </c>
    </row>
    <row r="6" spans="1:2" ht="15.75" customHeight="1">
      <c r="A6" s="32" t="s">
        <v>81</v>
      </c>
      <c r="B6" s="223">
        <v>4</v>
      </c>
    </row>
    <row r="7" spans="1:2" ht="15.75" customHeight="1">
      <c r="A7" s="6" t="s">
        <v>27</v>
      </c>
      <c r="B7" s="225">
        <v>36</v>
      </c>
    </row>
    <row r="8" spans="1:2" ht="15.75" customHeight="1">
      <c r="A8" s="32" t="s">
        <v>81</v>
      </c>
      <c r="B8" s="114">
        <v>1</v>
      </c>
    </row>
    <row r="9" spans="1:2" ht="15.75" customHeight="1">
      <c r="A9" s="6" t="s">
        <v>166</v>
      </c>
      <c r="B9" s="224">
        <v>5019</v>
      </c>
    </row>
    <row r="10" spans="1:2" ht="15.75" customHeight="1">
      <c r="A10" s="32" t="s">
        <v>81</v>
      </c>
      <c r="B10" s="226">
        <v>31</v>
      </c>
    </row>
    <row r="11" spans="1:2" ht="15.75" customHeight="1">
      <c r="A11" s="6" t="s">
        <v>28</v>
      </c>
      <c r="B11" s="225">
        <v>589</v>
      </c>
    </row>
    <row r="12" spans="1:2" ht="15.75" customHeight="1">
      <c r="A12" s="32" t="s">
        <v>81</v>
      </c>
      <c r="B12" s="226">
        <v>13</v>
      </c>
    </row>
    <row r="13" spans="1:2" ht="15.75" customHeight="1">
      <c r="A13" s="6" t="s">
        <v>29</v>
      </c>
      <c r="B13" s="118">
        <v>81</v>
      </c>
    </row>
    <row r="14" spans="1:2" ht="15.75" customHeight="1">
      <c r="A14" s="32" t="s">
        <v>81</v>
      </c>
      <c r="B14" s="223">
        <v>2</v>
      </c>
    </row>
    <row r="15" spans="1:2" ht="15.75" customHeight="1">
      <c r="A15" s="6" t="s">
        <v>167</v>
      </c>
      <c r="B15" s="118">
        <v>3</v>
      </c>
    </row>
    <row r="16" spans="1:2" ht="15.75" customHeight="1">
      <c r="A16" s="32" t="s">
        <v>81</v>
      </c>
      <c r="B16" s="223">
        <v>0</v>
      </c>
    </row>
    <row r="17" spans="1:2" ht="15.75" customHeight="1">
      <c r="A17" s="6" t="s">
        <v>31</v>
      </c>
      <c r="B17" s="118">
        <v>51</v>
      </c>
    </row>
    <row r="18" spans="1:2" ht="15.75" customHeight="1">
      <c r="A18" s="32" t="s">
        <v>81</v>
      </c>
      <c r="B18" s="227">
        <v>2</v>
      </c>
    </row>
    <row r="19" spans="1:2" ht="15.75" customHeight="1">
      <c r="A19" s="6" t="s">
        <v>168</v>
      </c>
      <c r="B19" s="224">
        <v>85</v>
      </c>
    </row>
    <row r="20" spans="1:2" ht="15.75" customHeight="1">
      <c r="A20" s="32" t="s">
        <v>81</v>
      </c>
      <c r="B20" s="114">
        <v>3</v>
      </c>
    </row>
    <row r="21" spans="1:2" ht="15.75" customHeight="1">
      <c r="A21" s="6" t="s">
        <v>30</v>
      </c>
      <c r="B21" s="118">
        <v>59</v>
      </c>
    </row>
    <row r="22" spans="1:2" ht="15.75" customHeight="1">
      <c r="A22" s="32" t="s">
        <v>81</v>
      </c>
      <c r="B22" s="223">
        <v>1</v>
      </c>
    </row>
    <row r="23" spans="1:2" ht="15.75" customHeight="1">
      <c r="A23" s="32"/>
      <c r="B23" s="170"/>
    </row>
    <row r="24" spans="1:2" ht="15.75" customHeight="1">
      <c r="A24" s="30" t="s">
        <v>98</v>
      </c>
      <c r="B24" s="219">
        <f>B43+B41+B39+B37+B35+B33+B31+B29+B27+B25+B45</f>
        <v>5974</v>
      </c>
    </row>
    <row r="25" spans="1:2" ht="15.75" customHeight="1">
      <c r="A25" s="6" t="s">
        <v>41</v>
      </c>
      <c r="B25" s="142">
        <v>2528</v>
      </c>
    </row>
    <row r="26" spans="1:2" ht="15.75" customHeight="1">
      <c r="A26" s="32" t="s">
        <v>81</v>
      </c>
      <c r="B26" s="114">
        <v>19</v>
      </c>
    </row>
    <row r="27" spans="1:2" ht="15.75" customHeight="1">
      <c r="A27" s="6" t="s">
        <v>84</v>
      </c>
      <c r="B27" s="118">
        <v>238</v>
      </c>
    </row>
    <row r="28" spans="1:2" ht="15.75" customHeight="1">
      <c r="A28" s="32" t="s">
        <v>81</v>
      </c>
      <c r="B28" s="114">
        <v>8</v>
      </c>
    </row>
    <row r="29" spans="1:2" ht="15.75" customHeight="1">
      <c r="A29" s="6" t="s">
        <v>7</v>
      </c>
      <c r="B29" s="142">
        <v>1955</v>
      </c>
    </row>
    <row r="30" spans="1:2" ht="15.75" customHeight="1">
      <c r="A30" s="32" t="s">
        <v>81</v>
      </c>
      <c r="B30" s="114">
        <v>12</v>
      </c>
    </row>
    <row r="31" spans="1:2" ht="15.75" customHeight="1">
      <c r="A31" s="6" t="s">
        <v>177</v>
      </c>
      <c r="B31" s="118">
        <v>113</v>
      </c>
    </row>
    <row r="32" spans="1:2" ht="15.75" customHeight="1">
      <c r="A32" s="32" t="s">
        <v>81</v>
      </c>
      <c r="B32" s="114">
        <v>0</v>
      </c>
    </row>
    <row r="33" spans="1:2" ht="15.75" customHeight="1">
      <c r="A33" s="6" t="s">
        <v>178</v>
      </c>
      <c r="B33" s="118">
        <v>284</v>
      </c>
    </row>
    <row r="34" spans="1:2" ht="15.75" customHeight="1">
      <c r="A34" s="32" t="s">
        <v>81</v>
      </c>
      <c r="B34" s="114">
        <v>0</v>
      </c>
    </row>
    <row r="35" spans="1:2" ht="15.75" customHeight="1">
      <c r="A35" s="6" t="s">
        <v>179</v>
      </c>
      <c r="B35" s="118">
        <v>301</v>
      </c>
    </row>
    <row r="36" spans="1:2" ht="15.75" customHeight="1">
      <c r="A36" s="32" t="s">
        <v>81</v>
      </c>
      <c r="B36" s="114">
        <v>4</v>
      </c>
    </row>
    <row r="37" spans="1:2" ht="15.75" customHeight="1">
      <c r="A37" s="6" t="s">
        <v>174</v>
      </c>
      <c r="B37" s="118">
        <v>5</v>
      </c>
    </row>
    <row r="38" spans="1:2" ht="15.75" customHeight="1">
      <c r="A38" s="32" t="s">
        <v>81</v>
      </c>
      <c r="B38" s="114">
        <v>0</v>
      </c>
    </row>
    <row r="39" spans="1:2" ht="15.75" customHeight="1">
      <c r="A39" s="6" t="s">
        <v>180</v>
      </c>
      <c r="B39" s="118">
        <v>94</v>
      </c>
    </row>
    <row r="40" spans="1:2" ht="15.75" customHeight="1">
      <c r="A40" s="32" t="s">
        <v>81</v>
      </c>
      <c r="B40" s="114">
        <v>0</v>
      </c>
    </row>
    <row r="41" spans="1:2" ht="15.75" customHeight="1">
      <c r="A41" s="6" t="s">
        <v>191</v>
      </c>
      <c r="B41" s="118">
        <v>3</v>
      </c>
    </row>
    <row r="42" spans="1:2" ht="15.75" customHeight="1">
      <c r="A42" s="32" t="s">
        <v>81</v>
      </c>
      <c r="B42" s="114">
        <v>0</v>
      </c>
    </row>
    <row r="43" spans="1:2" ht="15.75" customHeight="1">
      <c r="A43" s="6" t="s">
        <v>176</v>
      </c>
      <c r="B43" s="118">
        <v>22</v>
      </c>
    </row>
    <row r="44" spans="1:2" ht="15.75" customHeight="1">
      <c r="A44" s="32" t="s">
        <v>81</v>
      </c>
      <c r="B44" s="114">
        <v>0</v>
      </c>
    </row>
    <row r="45" spans="1:2" ht="15.75" customHeight="1">
      <c r="A45" s="6" t="s">
        <v>16</v>
      </c>
      <c r="B45" s="142">
        <v>431</v>
      </c>
    </row>
    <row r="46" spans="1:2" ht="15.75" customHeight="1">
      <c r="A46" s="32" t="s">
        <v>81</v>
      </c>
      <c r="B46" s="114">
        <v>14</v>
      </c>
    </row>
    <row r="47" spans="1:2" ht="15.75" customHeight="1">
      <c r="A47" s="32"/>
      <c r="B47" s="118"/>
    </row>
    <row r="48" spans="1:2" ht="16.5">
      <c r="A48" s="30" t="s">
        <v>98</v>
      </c>
      <c r="B48" s="166">
        <f>B49+B55+B96+B61+B67+B72+B77+B82+B90+B92+B85</f>
        <v>5974</v>
      </c>
    </row>
    <row r="49" spans="1:4" ht="15.95" customHeight="1">
      <c r="A49" s="6" t="s">
        <v>41</v>
      </c>
      <c r="B49" s="203">
        <f>SUM(B50:B54)</f>
        <v>2528</v>
      </c>
      <c r="C49" s="99"/>
      <c r="D49" s="99"/>
    </row>
    <row r="50" spans="1:4" ht="15.95" customHeight="1">
      <c r="A50" s="32" t="s">
        <v>151</v>
      </c>
      <c r="B50" s="114">
        <v>1295</v>
      </c>
    </row>
    <row r="51" spans="1:4" ht="15.95" customHeight="1">
      <c r="A51" s="32" t="s">
        <v>150</v>
      </c>
      <c r="B51" s="118">
        <v>994</v>
      </c>
    </row>
    <row r="52" spans="1:4" ht="15.95" customHeight="1">
      <c r="A52" s="32" t="s">
        <v>149</v>
      </c>
      <c r="B52" s="114">
        <v>23</v>
      </c>
    </row>
    <row r="53" spans="1:4" ht="15.95" customHeight="1">
      <c r="A53" s="32" t="s">
        <v>6</v>
      </c>
      <c r="B53" s="142">
        <v>20</v>
      </c>
    </row>
    <row r="54" spans="1:4" ht="15.95" customHeight="1">
      <c r="A54" s="32" t="s">
        <v>3</v>
      </c>
      <c r="B54" s="114">
        <v>196</v>
      </c>
    </row>
    <row r="55" spans="1:4" ht="15.95" customHeight="1">
      <c r="A55" s="6" t="s">
        <v>84</v>
      </c>
      <c r="B55" s="204">
        <f>SUM(B56:B60)</f>
        <v>238</v>
      </c>
      <c r="C55" s="99"/>
      <c r="D55" s="99"/>
    </row>
    <row r="56" spans="1:4" ht="15.95" customHeight="1">
      <c r="A56" s="32" t="s">
        <v>151</v>
      </c>
      <c r="B56" s="114">
        <v>161</v>
      </c>
    </row>
    <row r="57" spans="1:4" ht="15.95" customHeight="1">
      <c r="A57" s="32" t="s">
        <v>150</v>
      </c>
      <c r="B57" s="142">
        <v>19</v>
      </c>
    </row>
    <row r="58" spans="1:4" ht="15.95" customHeight="1">
      <c r="A58" s="32" t="s">
        <v>149</v>
      </c>
      <c r="B58" s="114">
        <v>22</v>
      </c>
    </row>
    <row r="59" spans="1:4" ht="15.95" customHeight="1">
      <c r="A59" s="32" t="s">
        <v>6</v>
      </c>
      <c r="B59" s="142">
        <v>3</v>
      </c>
    </row>
    <row r="60" spans="1:4" ht="15.95" customHeight="1">
      <c r="A60" s="32" t="s">
        <v>3</v>
      </c>
      <c r="B60" s="114">
        <v>33</v>
      </c>
    </row>
    <row r="61" spans="1:4" ht="15.95" customHeight="1">
      <c r="A61" s="6" t="s">
        <v>7</v>
      </c>
      <c r="B61" s="204">
        <f>SUM(B62:B66)</f>
        <v>1955</v>
      </c>
      <c r="C61" s="99"/>
      <c r="D61" s="99"/>
    </row>
    <row r="62" spans="1:4" ht="15.95" customHeight="1">
      <c r="A62" s="32" t="s">
        <v>151</v>
      </c>
      <c r="B62" s="114">
        <v>793</v>
      </c>
    </row>
    <row r="63" spans="1:4" ht="15.95" customHeight="1">
      <c r="A63" s="32" t="s">
        <v>150</v>
      </c>
      <c r="B63" s="118">
        <v>1142</v>
      </c>
    </row>
    <row r="64" spans="1:4" ht="15.95" customHeight="1">
      <c r="A64" s="32" t="s">
        <v>149</v>
      </c>
      <c r="B64" s="114">
        <v>10</v>
      </c>
    </row>
    <row r="65" spans="1:2" ht="15.95" customHeight="1">
      <c r="A65" s="32" t="s">
        <v>6</v>
      </c>
      <c r="B65" s="118">
        <v>1</v>
      </c>
    </row>
    <row r="66" spans="1:2" ht="15.95" customHeight="1">
      <c r="A66" s="32" t="s">
        <v>3</v>
      </c>
      <c r="B66" s="114">
        <v>9</v>
      </c>
    </row>
    <row r="67" spans="1:2" ht="15.95" customHeight="1">
      <c r="A67" s="6" t="s">
        <v>177</v>
      </c>
      <c r="B67" s="203">
        <f>SUM(B68:B71)</f>
        <v>113</v>
      </c>
    </row>
    <row r="68" spans="1:2" ht="15.95" customHeight="1">
      <c r="A68" s="32" t="s">
        <v>151</v>
      </c>
      <c r="B68" s="114">
        <v>56</v>
      </c>
    </row>
    <row r="69" spans="1:2" ht="15.95" customHeight="1">
      <c r="A69" s="32" t="s">
        <v>150</v>
      </c>
      <c r="B69" s="118">
        <v>35</v>
      </c>
    </row>
    <row r="70" spans="1:2" ht="15.95" customHeight="1">
      <c r="A70" s="32" t="s">
        <v>149</v>
      </c>
      <c r="B70" s="114">
        <v>1</v>
      </c>
    </row>
    <row r="71" spans="1:2" ht="15.95" customHeight="1">
      <c r="A71" s="32" t="s">
        <v>3</v>
      </c>
      <c r="B71" s="118">
        <v>21</v>
      </c>
    </row>
    <row r="72" spans="1:2" ht="15.95" customHeight="1">
      <c r="A72" s="6" t="s">
        <v>178</v>
      </c>
      <c r="B72" s="268">
        <f>SUM(B73:B76)</f>
        <v>284</v>
      </c>
    </row>
    <row r="73" spans="1:2" ht="15.95" customHeight="1">
      <c r="A73" s="32" t="s">
        <v>151</v>
      </c>
      <c r="B73" s="118">
        <v>110</v>
      </c>
    </row>
    <row r="74" spans="1:2" ht="15.95" customHeight="1">
      <c r="A74" s="32" t="s">
        <v>150</v>
      </c>
      <c r="B74" s="114">
        <v>60</v>
      </c>
    </row>
    <row r="75" spans="1:2" ht="15.95" customHeight="1">
      <c r="A75" s="32" t="s">
        <v>149</v>
      </c>
      <c r="B75" s="118">
        <v>1</v>
      </c>
    </row>
    <row r="76" spans="1:2" ht="15.95" customHeight="1">
      <c r="A76" s="32" t="s">
        <v>3</v>
      </c>
      <c r="B76" s="114">
        <v>113</v>
      </c>
    </row>
    <row r="77" spans="1:2" ht="15.95" customHeight="1">
      <c r="A77" s="6" t="s">
        <v>179</v>
      </c>
      <c r="B77" s="203">
        <f>SUM(B78:B81)</f>
        <v>301</v>
      </c>
    </row>
    <row r="78" spans="1:2" ht="15.95" customHeight="1">
      <c r="A78" s="32" t="s">
        <v>151</v>
      </c>
      <c r="B78" s="114">
        <v>82</v>
      </c>
    </row>
    <row r="79" spans="1:2" ht="15.95" customHeight="1">
      <c r="A79" s="32" t="s">
        <v>150</v>
      </c>
      <c r="B79" s="118">
        <v>3</v>
      </c>
    </row>
    <row r="80" spans="1:2" ht="15.95" customHeight="1">
      <c r="A80" s="32" t="s">
        <v>149</v>
      </c>
      <c r="B80" s="114">
        <v>4</v>
      </c>
    </row>
    <row r="81" spans="1:2" ht="15.95" customHeight="1">
      <c r="A81" s="32" t="s">
        <v>3</v>
      </c>
      <c r="B81" s="118">
        <v>212</v>
      </c>
    </row>
    <row r="82" spans="1:2" ht="15.95" customHeight="1">
      <c r="A82" s="6" t="s">
        <v>174</v>
      </c>
      <c r="B82" s="268">
        <f>SUM(B83:B84)</f>
        <v>5</v>
      </c>
    </row>
    <row r="83" spans="1:2" ht="15.95" customHeight="1">
      <c r="A83" s="32" t="s">
        <v>175</v>
      </c>
      <c r="B83" s="118">
        <v>4</v>
      </c>
    </row>
    <row r="84" spans="1:2" ht="15.95" customHeight="1">
      <c r="A84" s="32" t="s">
        <v>149</v>
      </c>
      <c r="B84" s="114">
        <v>1</v>
      </c>
    </row>
    <row r="85" spans="1:2" ht="15.95" customHeight="1">
      <c r="A85" s="6" t="s">
        <v>180</v>
      </c>
      <c r="B85" s="203">
        <f>SUM(B86:B89)</f>
        <v>94</v>
      </c>
    </row>
    <row r="86" spans="1:2" ht="15.95" customHeight="1">
      <c r="A86" s="32" t="s">
        <v>151</v>
      </c>
      <c r="B86" s="114">
        <v>60</v>
      </c>
    </row>
    <row r="87" spans="1:2" ht="15.95" customHeight="1">
      <c r="A87" s="32" t="s">
        <v>150</v>
      </c>
      <c r="B87" s="118">
        <v>18</v>
      </c>
    </row>
    <row r="88" spans="1:2" ht="15.95" customHeight="1">
      <c r="A88" s="32" t="s">
        <v>149</v>
      </c>
      <c r="B88" s="114">
        <v>2</v>
      </c>
    </row>
    <row r="89" spans="1:2" ht="15.95" customHeight="1">
      <c r="A89" s="32" t="s">
        <v>3</v>
      </c>
      <c r="B89" s="118">
        <v>14</v>
      </c>
    </row>
    <row r="90" spans="1:2" ht="15.95" customHeight="1">
      <c r="A90" s="6" t="s">
        <v>191</v>
      </c>
      <c r="B90" s="268">
        <v>3</v>
      </c>
    </row>
    <row r="91" spans="1:2" ht="15.95" customHeight="1">
      <c r="A91" s="32" t="s">
        <v>175</v>
      </c>
      <c r="B91" s="118">
        <v>3</v>
      </c>
    </row>
    <row r="92" spans="1:2" ht="15.95" customHeight="1">
      <c r="A92" s="6" t="s">
        <v>176</v>
      </c>
      <c r="B92" s="268">
        <f>SUM(B93:B95)</f>
        <v>22</v>
      </c>
    </row>
    <row r="93" spans="1:2" ht="15.95" customHeight="1">
      <c r="A93" s="32" t="s">
        <v>151</v>
      </c>
      <c r="B93" s="118">
        <v>19</v>
      </c>
    </row>
    <row r="94" spans="1:2" ht="15.95" customHeight="1">
      <c r="A94" s="32" t="s">
        <v>150</v>
      </c>
      <c r="B94" s="114">
        <v>2</v>
      </c>
    </row>
    <row r="95" spans="1:2" ht="15.95" customHeight="1">
      <c r="A95" s="32" t="s">
        <v>6</v>
      </c>
      <c r="B95" s="118">
        <v>1</v>
      </c>
    </row>
    <row r="96" spans="1:2" ht="15.95" customHeight="1">
      <c r="A96" s="6" t="s">
        <v>16</v>
      </c>
      <c r="B96" s="268">
        <f>SUM(B97:B101)</f>
        <v>431</v>
      </c>
    </row>
    <row r="97" spans="1:16" ht="15.95" customHeight="1">
      <c r="A97" s="32" t="s">
        <v>151</v>
      </c>
      <c r="B97" s="118">
        <v>116</v>
      </c>
    </row>
    <row r="98" spans="1:16" ht="15.95" customHeight="1">
      <c r="A98" s="32" t="s">
        <v>150</v>
      </c>
      <c r="B98" s="114">
        <v>39</v>
      </c>
    </row>
    <row r="99" spans="1:16" ht="15.95" customHeight="1">
      <c r="A99" s="32" t="s">
        <v>149</v>
      </c>
      <c r="B99" s="118">
        <v>209</v>
      </c>
    </row>
    <row r="100" spans="1:16" ht="15.95" customHeight="1">
      <c r="A100" s="32" t="s">
        <v>6</v>
      </c>
      <c r="B100" s="114">
        <v>16</v>
      </c>
    </row>
    <row r="101" spans="1:16" s="201" customFormat="1" ht="15.95" customHeight="1" thickBot="1">
      <c r="A101" s="97" t="s">
        <v>3</v>
      </c>
      <c r="B101" s="255">
        <v>51</v>
      </c>
    </row>
    <row r="102" spans="1:16" ht="30.6" customHeight="1">
      <c r="A102" s="284" t="s">
        <v>172</v>
      </c>
      <c r="B102" s="284"/>
    </row>
    <row r="103" spans="1:16" ht="15.95" customHeight="1">
      <c r="A103" s="284"/>
      <c r="B103" s="284"/>
    </row>
    <row r="104" spans="1:16" ht="15.95" customHeight="1">
      <c r="A104" s="217"/>
      <c r="B104" s="217"/>
    </row>
    <row r="105" spans="1:16" ht="15.95" customHeight="1">
      <c r="A105" s="151"/>
      <c r="B105" s="90"/>
    </row>
    <row r="106" spans="1:16" ht="15.95" customHeight="1">
      <c r="A106" s="151"/>
    </row>
    <row r="107" spans="1:16" ht="15.95" customHeight="1">
      <c r="A107" s="151"/>
      <c r="B107" s="202"/>
    </row>
    <row r="108" spans="1:16" ht="15.95" customHeight="1">
      <c r="A108" s="151"/>
    </row>
    <row r="109" spans="1:16" ht="15.95" customHeight="1">
      <c r="A109" s="151"/>
    </row>
    <row r="110" spans="1:16" s="26" customFormat="1" ht="15.95" customHeight="1">
      <c r="A110" s="151"/>
      <c r="B110" s="201"/>
      <c r="C110" s="1"/>
      <c r="D110" s="1"/>
      <c r="E110" s="1"/>
      <c r="F110" s="1"/>
      <c r="G110" s="1"/>
      <c r="H110" s="1"/>
      <c r="I110" s="1"/>
      <c r="J110" s="1"/>
      <c r="K110" s="1"/>
      <c r="L110" s="1"/>
      <c r="M110" s="1"/>
      <c r="N110" s="1"/>
      <c r="O110" s="1"/>
      <c r="P110" s="1"/>
    </row>
    <row r="111" spans="1:16" ht="15.95" customHeight="1">
      <c r="A111" s="151"/>
    </row>
    <row r="112" spans="1:16" ht="15.95" customHeight="1">
      <c r="A112" s="151"/>
    </row>
    <row r="113" spans="1:2" ht="15.95" customHeight="1">
      <c r="A113" s="151"/>
    </row>
    <row r="114" spans="1:2" ht="15.95" customHeight="1">
      <c r="A114" s="151"/>
    </row>
    <row r="115" spans="1:2" ht="15.95" customHeight="1">
      <c r="A115" s="151"/>
    </row>
    <row r="116" spans="1:2" ht="15.95" customHeight="1">
      <c r="A116" s="151"/>
    </row>
    <row r="117" spans="1:2" ht="15.95" customHeight="1">
      <c r="A117" s="286"/>
      <c r="B117" s="285"/>
    </row>
    <row r="118" spans="1:2" ht="15.95" customHeight="1">
      <c r="A118" s="285"/>
      <c r="B118" s="285"/>
    </row>
    <row r="119" spans="1:2" ht="15.95" customHeight="1">
      <c r="A119" s="218"/>
    </row>
  </sheetData>
  <mergeCells count="3">
    <mergeCell ref="A117:B118"/>
    <mergeCell ref="A102:B102"/>
    <mergeCell ref="A103:B103"/>
  </mergeCells>
  <pageMargins left="0.7" right="0.7" top="0.75" bottom="0.75" header="0.3" footer="0.3"/>
  <pageSetup orientation="portrait" r:id="rId1"/>
  <ignoredErrors>
    <ignoredError sqref="B8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0F43-0A3F-4462-AF0B-B3E818BB1357}">
  <dimension ref="A1:P52"/>
  <sheetViews>
    <sheetView zoomScale="80" zoomScaleNormal="80" workbookViewId="0"/>
  </sheetViews>
  <sheetFormatPr defaultColWidth="8.5703125" defaultRowHeight="15.95" customHeight="1"/>
  <cols>
    <col min="1" max="1" width="93.5703125" style="1" customWidth="1"/>
    <col min="2" max="2" width="18.7109375" style="26" customWidth="1"/>
    <col min="3" max="16384" width="8.5703125" style="1"/>
  </cols>
  <sheetData>
    <row r="1" spans="1:4" ht="45" customHeight="1" thickBot="1">
      <c r="A1" s="50" t="s">
        <v>161</v>
      </c>
      <c r="B1" s="55" t="s">
        <v>0</v>
      </c>
    </row>
    <row r="2" spans="1:4" ht="15.95" customHeight="1">
      <c r="A2" s="34" t="s">
        <v>159</v>
      </c>
      <c r="B2" s="138">
        <f>B3+B4+B13+B14</f>
        <v>1732</v>
      </c>
      <c r="D2" s="99"/>
    </row>
    <row r="3" spans="1:4" ht="15.95" customHeight="1">
      <c r="A3" s="6" t="s">
        <v>10</v>
      </c>
      <c r="B3" s="142">
        <v>251</v>
      </c>
      <c r="D3" s="99"/>
    </row>
    <row r="4" spans="1:4" ht="15.95" customHeight="1">
      <c r="A4" s="6" t="s">
        <v>12</v>
      </c>
      <c r="B4" s="114">
        <f>SUM(B5,B7,B9,B11)</f>
        <v>460</v>
      </c>
      <c r="D4" s="99"/>
    </row>
    <row r="5" spans="1:4" ht="15.95" customHeight="1">
      <c r="A5" s="32" t="s">
        <v>155</v>
      </c>
      <c r="B5" s="142">
        <v>423</v>
      </c>
    </row>
    <row r="6" spans="1:4" ht="15.95" customHeight="1">
      <c r="A6" s="107" t="s">
        <v>81</v>
      </c>
      <c r="B6" s="114">
        <v>33</v>
      </c>
    </row>
    <row r="7" spans="1:4" ht="15.95" customHeight="1">
      <c r="A7" s="32" t="s">
        <v>154</v>
      </c>
      <c r="B7" s="142">
        <v>9</v>
      </c>
    </row>
    <row r="8" spans="1:4" ht="15.95" customHeight="1">
      <c r="A8" s="107" t="s">
        <v>81</v>
      </c>
      <c r="B8" s="114">
        <v>2</v>
      </c>
    </row>
    <row r="9" spans="1:4" ht="15.95" customHeight="1">
      <c r="A9" s="32" t="s">
        <v>153</v>
      </c>
      <c r="B9" s="142">
        <v>2</v>
      </c>
    </row>
    <row r="10" spans="1:4" ht="15.75" customHeight="1">
      <c r="A10" s="107" t="s">
        <v>81</v>
      </c>
      <c r="B10" s="114">
        <v>0</v>
      </c>
    </row>
    <row r="11" spans="1:4" ht="15.75" customHeight="1">
      <c r="A11" s="32" t="s">
        <v>152</v>
      </c>
      <c r="B11" s="142">
        <v>26</v>
      </c>
    </row>
    <row r="12" spans="1:4" ht="15.95" customHeight="1">
      <c r="A12" s="107" t="s">
        <v>81</v>
      </c>
      <c r="B12" s="114">
        <v>1</v>
      </c>
    </row>
    <row r="13" spans="1:4" ht="15.95" customHeight="1">
      <c r="A13" s="6" t="s">
        <v>158</v>
      </c>
      <c r="B13" s="142">
        <v>299</v>
      </c>
    </row>
    <row r="14" spans="1:4" ht="15.95" customHeight="1">
      <c r="A14" s="233" t="s">
        <v>3</v>
      </c>
      <c r="B14" s="231">
        <v>722</v>
      </c>
    </row>
    <row r="15" spans="1:4" ht="15.95" customHeight="1">
      <c r="A15" s="234"/>
      <c r="B15" s="238"/>
    </row>
    <row r="16" spans="1:4" ht="15.95" customHeight="1">
      <c r="A16" s="235" t="s">
        <v>169</v>
      </c>
      <c r="B16" s="259">
        <f>SUM(B33,B31,B29,B27,B25,B23,B21,B19,B17)</f>
        <v>1732</v>
      </c>
    </row>
    <row r="17" spans="1:3" ht="15.95" customHeight="1">
      <c r="A17" s="234" t="s">
        <v>167</v>
      </c>
      <c r="B17" s="239">
        <v>5</v>
      </c>
    </row>
    <row r="18" spans="1:3" ht="15.95" customHeight="1">
      <c r="A18" s="236" t="s">
        <v>81</v>
      </c>
      <c r="B18" s="232">
        <v>0</v>
      </c>
    </row>
    <row r="19" spans="1:3" ht="15.95" customHeight="1">
      <c r="A19" s="234" t="s">
        <v>189</v>
      </c>
      <c r="B19" s="240">
        <v>531</v>
      </c>
    </row>
    <row r="20" spans="1:3" ht="15.95" customHeight="1">
      <c r="A20" s="236" t="s">
        <v>81</v>
      </c>
      <c r="B20" s="232">
        <v>19</v>
      </c>
    </row>
    <row r="21" spans="1:3" ht="15.95" customHeight="1">
      <c r="A21" s="234" t="s">
        <v>31</v>
      </c>
      <c r="B21" s="239">
        <v>327</v>
      </c>
    </row>
    <row r="22" spans="1:3" ht="15.95" customHeight="1">
      <c r="A22" s="236" t="s">
        <v>81</v>
      </c>
      <c r="B22" s="232">
        <v>29</v>
      </c>
    </row>
    <row r="23" spans="1:3" ht="15.95" customHeight="1">
      <c r="A23" s="234" t="s">
        <v>32</v>
      </c>
      <c r="B23" s="238">
        <v>176</v>
      </c>
    </row>
    <row r="24" spans="1:3" ht="15.95" customHeight="1">
      <c r="A24" s="236" t="s">
        <v>81</v>
      </c>
      <c r="B24" s="231">
        <v>11</v>
      </c>
    </row>
    <row r="25" spans="1:3" ht="15.95" customHeight="1">
      <c r="A25" s="234" t="s">
        <v>27</v>
      </c>
      <c r="B25" s="239">
        <v>86</v>
      </c>
    </row>
    <row r="26" spans="1:3" ht="15.95" customHeight="1">
      <c r="A26" s="236" t="s">
        <v>81</v>
      </c>
      <c r="B26" s="231">
        <v>2</v>
      </c>
    </row>
    <row r="27" spans="1:3" ht="15.95" customHeight="1">
      <c r="A27" s="234" t="s">
        <v>29</v>
      </c>
      <c r="B27" s="239">
        <v>249</v>
      </c>
    </row>
    <row r="28" spans="1:3" ht="15.95" customHeight="1">
      <c r="A28" s="236" t="s">
        <v>81</v>
      </c>
      <c r="B28" s="231">
        <v>12</v>
      </c>
    </row>
    <row r="29" spans="1:3" ht="15.95" customHeight="1">
      <c r="A29" s="234" t="s">
        <v>30</v>
      </c>
      <c r="B29" s="239">
        <v>224</v>
      </c>
    </row>
    <row r="30" spans="1:3" ht="15.95" customHeight="1">
      <c r="A30" s="236" t="s">
        <v>81</v>
      </c>
      <c r="B30" s="231">
        <v>6</v>
      </c>
      <c r="C30" s="229"/>
    </row>
    <row r="31" spans="1:3" ht="15.95" customHeight="1">
      <c r="A31" s="234" t="s">
        <v>28</v>
      </c>
      <c r="B31" s="239">
        <v>92</v>
      </c>
    </row>
    <row r="32" spans="1:3" ht="15.95" customHeight="1">
      <c r="A32" s="236" t="s">
        <v>81</v>
      </c>
      <c r="B32" s="232">
        <v>1</v>
      </c>
    </row>
    <row r="33" spans="1:2" ht="15.95" customHeight="1">
      <c r="A33" s="234" t="s">
        <v>156</v>
      </c>
      <c r="B33" s="239">
        <v>42</v>
      </c>
    </row>
    <row r="34" spans="1:2" ht="15.95" customHeight="1" thickBot="1">
      <c r="A34" s="237" t="s">
        <v>81</v>
      </c>
      <c r="B34" s="230">
        <v>0</v>
      </c>
    </row>
    <row r="35" spans="1:2" ht="30">
      <c r="A35" s="228" t="s">
        <v>173</v>
      </c>
      <c r="B35" s="228"/>
    </row>
    <row r="36" spans="1:2" ht="32.25" customHeight="1">
      <c r="A36" s="217" t="s">
        <v>163</v>
      </c>
      <c r="B36" s="217"/>
    </row>
    <row r="37" spans="1:2" ht="15.95" customHeight="1">
      <c r="A37" s="217" t="s">
        <v>190</v>
      </c>
      <c r="B37" s="217"/>
    </row>
    <row r="38" spans="1:2" ht="15.95" customHeight="1">
      <c r="A38" s="151"/>
      <c r="B38" s="90"/>
    </row>
    <row r="39" spans="1:2" ht="15.95" customHeight="1">
      <c r="A39" s="151"/>
    </row>
    <row r="40" spans="1:2" ht="15.95" customHeight="1">
      <c r="A40" s="151"/>
      <c r="B40" s="202"/>
    </row>
    <row r="41" spans="1:2" s="201" customFormat="1" ht="15.95" customHeight="1">
      <c r="A41" s="151"/>
      <c r="B41" s="26"/>
    </row>
    <row r="42" spans="1:2" ht="15.95" customHeight="1">
      <c r="A42" s="151"/>
    </row>
    <row r="43" spans="1:2" ht="15.95" customHeight="1">
      <c r="A43" s="151"/>
      <c r="B43" s="201"/>
    </row>
    <row r="44" spans="1:2" ht="15.95" customHeight="1">
      <c r="A44" s="151"/>
    </row>
    <row r="45" spans="1:2" ht="15.95" customHeight="1">
      <c r="A45" s="151"/>
    </row>
    <row r="46" spans="1:2" ht="15.95" customHeight="1">
      <c r="A46" s="151"/>
    </row>
    <row r="47" spans="1:2" ht="15.95" customHeight="1">
      <c r="A47" s="151"/>
    </row>
    <row r="48" spans="1:2" ht="15.95" customHeight="1">
      <c r="A48" s="151"/>
    </row>
    <row r="49" spans="1:16" ht="15.95" customHeight="1">
      <c r="A49" s="151"/>
    </row>
    <row r="50" spans="1:16" s="26" customFormat="1" ht="15.95" customHeight="1">
      <c r="A50" s="286"/>
      <c r="B50" s="285"/>
      <c r="C50" s="1"/>
      <c r="D50" s="1"/>
      <c r="E50" s="1"/>
      <c r="F50" s="1"/>
      <c r="G50" s="1"/>
      <c r="H50" s="1"/>
      <c r="I50" s="1"/>
      <c r="J50" s="1"/>
      <c r="K50" s="1"/>
      <c r="L50" s="1"/>
      <c r="M50" s="1"/>
      <c r="N50" s="1"/>
      <c r="O50" s="1"/>
      <c r="P50" s="1"/>
    </row>
    <row r="51" spans="1:16" ht="15.95" customHeight="1">
      <c r="A51" s="285"/>
      <c r="B51" s="285"/>
    </row>
    <row r="52" spans="1:16" ht="15.95" customHeight="1">
      <c r="A52" s="218"/>
    </row>
  </sheetData>
  <mergeCells count="1">
    <mergeCell ref="A50:B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Outcome Summary</vt:lpstr>
      <vt:lpstr>Credible Fear Claims</vt:lpstr>
      <vt:lpstr>AMI Cases</vt:lpstr>
      <vt:lpstr>EOIR Cases </vt:lpstr>
      <vt:lpstr>Credible Fear Supplemental Info</vt:lpstr>
      <vt:lpstr>AMI Supplemental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Rosenblum, Marc</dc:creator>
  <cp:keywords/>
  <dc:description/>
  <cp:lastModifiedBy>Scheye, James</cp:lastModifiedBy>
  <cp:revision/>
  <dcterms:created xsi:type="dcterms:W3CDTF">2022-01-24T17:33:43Z</dcterms:created>
  <dcterms:modified xsi:type="dcterms:W3CDTF">2023-05-22T20:16:47Z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2022-01-24T19:59:01Z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5ae5d5a5-6d12-4b81-9f28-478146527b13</vt:lpwstr>
  </property>
  <property fmtid="{D5CDD505-2E9C-101B-9397-08002B2CF9AE}" pid="8" name="MSIP_Label_a2eef23d-2e95-4428-9a3c-2526d95b164a_ContentBits">
    <vt:lpwstr>0</vt:lpwstr>
  </property>
</Properties>
</file>